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11\Desktop\web dodaci\"/>
    </mc:Choice>
  </mc:AlternateContent>
  <xr:revisionPtr revIDLastSave="0" documentId="13_ncr:1_{15C66537-CDE1-4EF0-958A-613E4B6AB3EF}" xr6:coauthVersionLast="47" xr6:coauthVersionMax="47" xr10:uidLastSave="{00000000-0000-0000-0000-000000000000}"/>
  <bookViews>
    <workbookView xWindow="840" yWindow="0" windowWidth="25290" windowHeight="15060" xr2:uid="{00000000-000D-0000-FFFF-FFFF00000000}"/>
  </bookViews>
  <sheets>
    <sheet name="Program rada" sheetId="1" r:id="rId1"/>
  </sheets>
  <definedNames>
    <definedName name="_Hlk54087109" localSheetId="0">'Program rada'!$A$300</definedName>
    <definedName name="_Toc55895370" localSheetId="0">'Program rada'!$A$1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6" i="1" l="1"/>
  <c r="F30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300" i="1"/>
  <c r="G16" i="1"/>
  <c r="G4" i="1"/>
  <c r="G5" i="1"/>
  <c r="G6" i="1"/>
  <c r="G7" i="1"/>
  <c r="G11" i="1"/>
  <c r="G12" i="1"/>
  <c r="G13" i="1"/>
  <c r="G14" i="1"/>
  <c r="G3" i="1"/>
  <c r="F252" i="1" l="1"/>
  <c r="F208" i="1"/>
  <c r="F124" i="1"/>
  <c r="F20" i="1"/>
  <c r="F12" i="1"/>
  <c r="F6" i="1"/>
  <c r="F3" i="1"/>
  <c r="E12" i="1"/>
  <c r="E289" i="1"/>
  <c r="E302" i="1"/>
  <c r="E294" i="1"/>
  <c r="E283" i="1"/>
  <c r="E267" i="1"/>
  <c r="E260" i="1"/>
  <c r="E256" i="1"/>
  <c r="E252" i="1"/>
  <c r="E234" i="1"/>
  <c r="E224" i="1"/>
  <c r="E223" i="1" s="1"/>
  <c r="E216" i="1"/>
  <c r="E211" i="1"/>
  <c r="E209" i="1"/>
  <c r="E205" i="1"/>
  <c r="E198" i="1"/>
  <c r="E190" i="1"/>
  <c r="E187" i="1" s="1"/>
  <c r="E185" i="1"/>
  <c r="E181" i="1"/>
  <c r="E167" i="1"/>
  <c r="E162" i="1"/>
  <c r="E155" i="1"/>
  <c r="E150" i="1"/>
  <c r="E149" i="1" s="1"/>
  <c r="E144" i="1"/>
  <c r="E138" i="1"/>
  <c r="E132" i="1"/>
  <c r="E127" i="1"/>
  <c r="E115" i="1"/>
  <c r="E65" i="1"/>
  <c r="E55" i="1"/>
  <c r="E32" i="1"/>
  <c r="E29" i="1"/>
  <c r="E27" i="1"/>
  <c r="E21" i="1"/>
  <c r="E16" i="1"/>
  <c r="E6" i="1"/>
  <c r="E3" i="1"/>
  <c r="D115" i="1"/>
  <c r="D21" i="1"/>
  <c r="D162" i="1"/>
  <c r="D65" i="1"/>
  <c r="D209" i="1"/>
  <c r="D29" i="1"/>
  <c r="D155" i="1"/>
  <c r="D216" i="1"/>
  <c r="D211" i="1"/>
  <c r="D267" i="1"/>
  <c r="F14" i="1" l="1"/>
  <c r="H8" i="1" s="1"/>
  <c r="H7" i="1"/>
  <c r="E126" i="1"/>
  <c r="E124" i="1" s="1"/>
  <c r="E259" i="1"/>
  <c r="E255" i="1" s="1"/>
  <c r="E222" i="1"/>
  <c r="E31" i="1"/>
  <c r="E14" i="1"/>
  <c r="D294" i="1"/>
  <c r="D289" i="1"/>
  <c r="D283" i="1"/>
  <c r="D260" i="1"/>
  <c r="D256" i="1"/>
  <c r="D234" i="1"/>
  <c r="D224" i="1"/>
  <c r="D205" i="1"/>
  <c r="D198" i="1"/>
  <c r="D190" i="1"/>
  <c r="D185" i="1"/>
  <c r="D181" i="1"/>
  <c r="D167" i="1"/>
  <c r="D150" i="1"/>
  <c r="D149" i="1" s="1"/>
  <c r="D144" i="1"/>
  <c r="D138" i="1"/>
  <c r="D132" i="1"/>
  <c r="D127" i="1"/>
  <c r="D55" i="1"/>
  <c r="D32" i="1"/>
  <c r="D27" i="1"/>
  <c r="D6" i="1"/>
  <c r="D12" i="1"/>
  <c r="H6" i="1" l="1"/>
  <c r="H10" i="1"/>
  <c r="H5" i="1"/>
  <c r="H4" i="1"/>
  <c r="H13" i="1"/>
  <c r="H12" i="1"/>
  <c r="H9" i="1"/>
  <c r="H3" i="1"/>
  <c r="H11" i="1"/>
  <c r="E20" i="1"/>
  <c r="H14" i="1"/>
  <c r="E208" i="1"/>
  <c r="D31" i="1"/>
  <c r="D20" i="1" s="1"/>
  <c r="D187" i="1"/>
  <c r="D223" i="1"/>
  <c r="D222" i="1" s="1"/>
  <c r="D126" i="1"/>
  <c r="D259" i="1"/>
  <c r="D302" i="1"/>
  <c r="D3" i="1"/>
  <c r="D252" i="1"/>
  <c r="D16" i="1"/>
  <c r="E300" i="1" l="1"/>
  <c r="D124" i="1"/>
  <c r="D208" i="1"/>
  <c r="D255" i="1"/>
  <c r="D14" i="1"/>
  <c r="E306" i="1" l="1"/>
  <c r="D300" i="1"/>
  <c r="D306" i="1" l="1"/>
  <c r="H302" i="1"/>
  <c r="H306" i="1" l="1"/>
  <c r="F251" i="1"/>
  <c r="F250" i="1" s="1"/>
  <c r="F249" i="1" l="1"/>
  <c r="F296" i="1"/>
  <c r="F255" i="1"/>
  <c r="F295" i="1" l="1"/>
  <c r="F248" i="1"/>
  <c r="F247" i="1" l="1"/>
  <c r="F293" i="1"/>
  <c r="F292" i="1" l="1"/>
  <c r="F246" i="1"/>
  <c r="F245" i="1" l="1"/>
  <c r="F291" i="1"/>
  <c r="F244" i="1" l="1"/>
  <c r="F290" i="1"/>
  <c r="F243" i="1" l="1"/>
  <c r="F289" i="1"/>
  <c r="F288" i="1" l="1"/>
  <c r="F242" i="1"/>
  <c r="F241" i="1" l="1"/>
  <c r="F287" i="1"/>
  <c r="F286" i="1" l="1"/>
  <c r="F240" i="1"/>
  <c r="F285" i="1" l="1"/>
  <c r="F239" i="1"/>
  <c r="F238" i="1" l="1"/>
  <c r="F284" i="1"/>
  <c r="F283" i="1" l="1"/>
  <c r="F237" i="1"/>
  <c r="F236" i="1" l="1"/>
  <c r="F282" i="1"/>
  <c r="F281" i="1" l="1"/>
  <c r="F235" i="1"/>
  <c r="F234" i="1" l="1"/>
  <c r="F280" i="1"/>
  <c r="F279" i="1" l="1"/>
  <c r="F233" i="1"/>
  <c r="F232" i="1" l="1"/>
  <c r="F278" i="1"/>
  <c r="F231" i="1" l="1"/>
  <c r="F277" i="1"/>
  <c r="F230" i="1" l="1"/>
  <c r="F276" i="1"/>
  <c r="F275" i="1" l="1"/>
  <c r="F229" i="1"/>
  <c r="F228" i="1" l="1"/>
  <c r="F274" i="1"/>
  <c r="F273" i="1" l="1"/>
  <c r="F227" i="1"/>
  <c r="F226" i="1" l="1"/>
  <c r="F272" i="1"/>
  <c r="F271" i="1" l="1"/>
  <c r="F225" i="1"/>
  <c r="F224" i="1" l="1"/>
  <c r="F270" i="1"/>
  <c r="F269" i="1" l="1"/>
  <c r="F223" i="1"/>
  <c r="F221" i="1" l="1"/>
  <c r="F268" i="1"/>
  <c r="F267" i="1" l="1"/>
  <c r="F220" i="1"/>
  <c r="F219" i="1" l="1"/>
  <c r="F266" i="1"/>
  <c r="F265" i="1" l="1"/>
  <c r="F218" i="1"/>
  <c r="F217" i="1" l="1"/>
  <c r="F264" i="1"/>
  <c r="F263" i="1" l="1"/>
  <c r="F214" i="1"/>
  <c r="F213" i="1" l="1"/>
  <c r="F262" i="1"/>
  <c r="F261" i="1" l="1"/>
  <c r="F212" i="1"/>
  <c r="F210" i="1" l="1"/>
  <c r="F260" i="1"/>
  <c r="F258" i="1" l="1"/>
  <c r="F207" i="1"/>
  <c r="F257" i="1" l="1"/>
  <c r="F206" i="1"/>
  <c r="F204" i="1" l="1"/>
  <c r="F203" i="1" l="1"/>
  <c r="F202" i="1" l="1"/>
  <c r="F201" i="1" l="1"/>
  <c r="F200" i="1" l="1"/>
  <c r="F199" i="1" l="1"/>
  <c r="F198" i="1" l="1"/>
  <c r="F197" i="1" l="1"/>
  <c r="F196" i="1" l="1"/>
  <c r="F195" i="1" l="1"/>
  <c r="F194" i="1" l="1"/>
  <c r="F193" i="1" l="1"/>
  <c r="F192" i="1" l="1"/>
  <c r="F191" i="1" l="1"/>
  <c r="F190" i="1" l="1"/>
  <c r="F189" i="1" l="1"/>
  <c r="F188" i="1" l="1"/>
  <c r="F186" i="1" l="1"/>
  <c r="F184" i="1" l="1"/>
  <c r="F183" i="1" l="1"/>
  <c r="F182" i="1" l="1"/>
  <c r="F180" i="1" l="1"/>
  <c r="F179" i="1" l="1"/>
  <c r="F178" i="1" l="1"/>
  <c r="F177" i="1" l="1"/>
  <c r="F176" i="1" l="1"/>
  <c r="F175" i="1" l="1"/>
  <c r="F174" i="1" l="1"/>
  <c r="F173" i="1" l="1"/>
  <c r="F172" i="1" l="1"/>
  <c r="F171" i="1" l="1"/>
  <c r="F170" i="1" l="1"/>
  <c r="F169" i="1" l="1"/>
  <c r="F168" i="1" l="1"/>
  <c r="F166" i="1" l="1"/>
  <c r="F165" i="1" l="1"/>
  <c r="F164" i="1" l="1"/>
  <c r="F163" i="1" l="1"/>
  <c r="F161" i="1" l="1"/>
  <c r="F160" i="1" l="1"/>
  <c r="F159" i="1" l="1"/>
  <c r="F158" i="1" l="1"/>
  <c r="F157" i="1" l="1"/>
  <c r="F156" i="1" l="1"/>
  <c r="F155" i="1" l="1"/>
  <c r="F154" i="1" l="1"/>
  <c r="F153" i="1" l="1"/>
  <c r="F152" i="1" l="1"/>
  <c r="F151" i="1" l="1"/>
  <c r="F150" i="1" l="1"/>
  <c r="F148" i="1" l="1"/>
  <c r="F147" i="1" l="1"/>
  <c r="F146" i="1" l="1"/>
  <c r="F145" i="1" l="1"/>
  <c r="F143" i="1" l="1"/>
  <c r="F142" i="1" l="1"/>
  <c r="F141" i="1" l="1"/>
  <c r="F140" i="1" l="1"/>
  <c r="F139" i="1" l="1"/>
  <c r="F137" i="1" l="1"/>
  <c r="F136" i="1" l="1"/>
  <c r="F135" i="1" l="1"/>
  <c r="F134" i="1" l="1"/>
  <c r="F133" i="1" l="1"/>
  <c r="F132" i="1" l="1"/>
  <c r="F131" i="1" l="1"/>
  <c r="F130" i="1" l="1"/>
  <c r="F129" i="1" l="1"/>
  <c r="F128" i="1" l="1"/>
  <c r="F127" i="1" l="1"/>
  <c r="F122" i="1" l="1"/>
  <c r="F121" i="1" l="1"/>
  <c r="F120" i="1" l="1"/>
  <c r="F119" i="1" l="1"/>
  <c r="F118" i="1" l="1"/>
  <c r="F117" i="1" l="1"/>
  <c r="F116" i="1" l="1"/>
  <c r="F115" i="1" l="1"/>
  <c r="F114" i="1" l="1"/>
  <c r="F113" i="1" l="1"/>
  <c r="F112" i="1" l="1"/>
  <c r="F111" i="1" l="1"/>
  <c r="F110" i="1" l="1"/>
  <c r="F109" i="1" l="1"/>
  <c r="F108" i="1" l="1"/>
  <c r="F107" i="1" l="1"/>
  <c r="F106" i="1" l="1"/>
  <c r="F105" i="1" l="1"/>
  <c r="F104" i="1" l="1"/>
  <c r="F103" i="1" l="1"/>
  <c r="F102" i="1" l="1"/>
  <c r="F101" i="1" l="1"/>
  <c r="F100" i="1" l="1"/>
  <c r="F99" i="1" l="1"/>
  <c r="F98" i="1" l="1"/>
  <c r="F97" i="1" l="1"/>
  <c r="F96" i="1" l="1"/>
  <c r="F95" i="1" l="1"/>
  <c r="F94" i="1" l="1"/>
  <c r="F93" i="1" l="1"/>
  <c r="F92" i="1" l="1"/>
  <c r="F91" i="1" l="1"/>
  <c r="F90" i="1" l="1"/>
  <c r="F89" i="1" l="1"/>
  <c r="F88" i="1" l="1"/>
  <c r="F87" i="1" l="1"/>
  <c r="F86" i="1" l="1"/>
  <c r="F85" i="1" l="1"/>
  <c r="F84" i="1" l="1"/>
  <c r="F83" i="1" l="1"/>
  <c r="F82" i="1" l="1"/>
  <c r="F81" i="1" l="1"/>
  <c r="F80" i="1" l="1"/>
  <c r="F79" i="1" l="1"/>
  <c r="F78" i="1" l="1"/>
  <c r="F77" i="1" l="1"/>
  <c r="F76" i="1" l="1"/>
  <c r="F75" i="1" l="1"/>
  <c r="F74" i="1" l="1"/>
  <c r="F73" i="1" l="1"/>
  <c r="F72" i="1" l="1"/>
  <c r="F71" i="1" l="1"/>
  <c r="F70" i="1" l="1"/>
  <c r="F69" i="1" l="1"/>
  <c r="F68" i="1" l="1"/>
  <c r="F67" i="1" l="1"/>
  <c r="F66" i="1" l="1"/>
  <c r="F65" i="1" l="1"/>
  <c r="F64" i="1" l="1"/>
  <c r="F63" i="1" l="1"/>
  <c r="F62" i="1" l="1"/>
  <c r="F61" i="1" l="1"/>
  <c r="F60" i="1" l="1"/>
  <c r="F59" i="1" l="1"/>
  <c r="F58" i="1" l="1"/>
  <c r="F57" i="1" l="1"/>
  <c r="F56" i="1" l="1"/>
  <c r="F55" i="1" l="1"/>
  <c r="F54" i="1" l="1"/>
  <c r="F53" i="1" l="1"/>
  <c r="F52" i="1" l="1"/>
  <c r="F51" i="1" l="1"/>
  <c r="F50" i="1" l="1"/>
  <c r="F49" i="1" l="1"/>
  <c r="F48" i="1" l="1"/>
  <c r="F47" i="1" l="1"/>
  <c r="F46" i="1" l="1"/>
  <c r="F45" i="1" l="1"/>
  <c r="F44" i="1" l="1"/>
  <c r="F43" i="1" l="1"/>
  <c r="F42" i="1" l="1"/>
  <c r="F41" i="1" l="1"/>
  <c r="F40" i="1" l="1"/>
  <c r="F39" i="1" l="1"/>
  <c r="F38" i="1" l="1"/>
  <c r="F37" i="1" l="1"/>
  <c r="F36" i="1" l="1"/>
  <c r="F35" i="1" l="1"/>
  <c r="F34" i="1" l="1"/>
  <c r="F33" i="1" l="1"/>
  <c r="F32" i="1" l="1"/>
  <c r="F30" i="1" l="1"/>
  <c r="F28" i="1" l="1"/>
  <c r="F26" i="1" l="1"/>
  <c r="F25" i="1" l="1"/>
  <c r="F24" i="1" l="1"/>
  <c r="F23" i="1" l="1"/>
  <c r="F22" i="1" l="1"/>
  <c r="F16" i="1" l="1"/>
  <c r="F300" i="1" l="1"/>
  <c r="H17" i="1" l="1"/>
  <c r="H29" i="1"/>
  <c r="H125" i="1"/>
  <c r="H149" i="1"/>
  <c r="H185" i="1"/>
  <c r="H209" i="1"/>
  <c r="H18" i="1"/>
  <c r="H126" i="1"/>
  <c r="H138" i="1"/>
  <c r="H162" i="1"/>
  <c r="H222" i="1"/>
  <c r="H294" i="1"/>
  <c r="H19" i="1"/>
  <c r="H31" i="1"/>
  <c r="H187" i="1"/>
  <c r="H211" i="1"/>
  <c r="H259" i="1"/>
  <c r="H21" i="1"/>
  <c r="H297" i="1"/>
  <c r="H144" i="1"/>
  <c r="H298" i="1"/>
  <c r="H300" i="1"/>
  <c r="H167" i="1"/>
  <c r="H215" i="1"/>
  <c r="H299" i="1"/>
  <c r="H216" i="1"/>
  <c r="H181" i="1"/>
  <c r="H205" i="1"/>
  <c r="H253" i="1"/>
  <c r="H254" i="1"/>
  <c r="H27" i="1"/>
  <c r="H123" i="1"/>
  <c r="H256" i="1"/>
  <c r="H124" i="1"/>
  <c r="H20" i="1"/>
  <c r="H208" i="1"/>
  <c r="H252" i="1"/>
  <c r="H250" i="1"/>
  <c r="H251" i="1"/>
  <c r="H296" i="1"/>
  <c r="H249" i="1"/>
  <c r="H255" i="1"/>
  <c r="H248" i="1"/>
  <c r="H295" i="1"/>
  <c r="H293" i="1"/>
  <c r="H247" i="1"/>
  <c r="H246" i="1"/>
  <c r="H292" i="1"/>
  <c r="H245" i="1"/>
  <c r="H291" i="1"/>
  <c r="H244" i="1"/>
  <c r="H290" i="1"/>
  <c r="H289" i="1"/>
  <c r="H243" i="1"/>
  <c r="H242" i="1"/>
  <c r="H288" i="1"/>
  <c r="H287" i="1"/>
  <c r="H241" i="1"/>
  <c r="H240" i="1"/>
  <c r="H286" i="1"/>
  <c r="H239" i="1"/>
  <c r="H285" i="1"/>
  <c r="H284" i="1"/>
  <c r="H238" i="1"/>
  <c r="H237" i="1"/>
  <c r="H283" i="1"/>
  <c r="H282" i="1"/>
  <c r="H236" i="1"/>
  <c r="H235" i="1"/>
  <c r="H281" i="1"/>
  <c r="H280" i="1"/>
  <c r="H234" i="1"/>
  <c r="H279" i="1"/>
  <c r="H233" i="1"/>
  <c r="H232" i="1"/>
  <c r="H278" i="1"/>
  <c r="H231" i="1"/>
  <c r="H277" i="1"/>
  <c r="H276" i="1"/>
  <c r="H230" i="1"/>
  <c r="H229" i="1"/>
  <c r="H275" i="1"/>
  <c r="H274" i="1"/>
  <c r="H228" i="1"/>
  <c r="H227" i="1"/>
  <c r="H273" i="1"/>
  <c r="H272" i="1"/>
  <c r="H226" i="1"/>
  <c r="H225" i="1"/>
  <c r="H271" i="1"/>
  <c r="H270" i="1"/>
  <c r="H224" i="1"/>
  <c r="H223" i="1"/>
  <c r="H269" i="1"/>
  <c r="H268" i="1"/>
  <c r="H221" i="1"/>
  <c r="H220" i="1"/>
  <c r="H267" i="1"/>
  <c r="H266" i="1"/>
  <c r="H219" i="1"/>
  <c r="H218" i="1"/>
  <c r="H265" i="1"/>
  <c r="H264" i="1"/>
  <c r="H217" i="1"/>
  <c r="H214" i="1"/>
  <c r="H263" i="1"/>
  <c r="H262" i="1"/>
  <c r="H213" i="1"/>
  <c r="H212" i="1"/>
  <c r="H261" i="1"/>
  <c r="H260" i="1"/>
  <c r="H210" i="1"/>
  <c r="H207" i="1"/>
  <c r="H258" i="1"/>
  <c r="H206" i="1"/>
  <c r="H257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6" i="1"/>
  <c r="H184" i="1"/>
  <c r="H183" i="1"/>
  <c r="H182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6" i="1"/>
  <c r="H165" i="1"/>
  <c r="H164" i="1"/>
  <c r="H163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8" i="1"/>
  <c r="H147" i="1"/>
  <c r="H146" i="1"/>
  <c r="H145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8" i="1"/>
  <c r="H26" i="1"/>
  <c r="H25" i="1"/>
  <c r="H24" i="1"/>
  <c r="H23" i="1"/>
  <c r="H22" i="1"/>
  <c r="H16" i="1"/>
</calcChain>
</file>

<file path=xl/sharedStrings.xml><?xml version="1.0" encoding="utf-8"?>
<sst xmlns="http://schemas.openxmlformats.org/spreadsheetml/2006/main" count="609" uniqueCount="592">
  <si>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</si>
  <si>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</si>
  <si>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</si>
  <si>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</si>
  <si>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</si>
  <si>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</si>
  <si>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</si>
  <si>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</si>
  <si>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</si>
  <si>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</si>
  <si>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</si>
  <si>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</si>
  <si>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</si>
  <si>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</si>
  <si>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</si>
  <si>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</si>
  <si>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</si>
  <si>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</si>
  <si>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</si>
  <si>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</si>
  <si>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</si>
  <si>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</si>
  <si>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</si>
  <si>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</si>
  <si>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</si>
  <si>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</si>
  <si>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</si>
  <si>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</si>
  <si>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</si>
  <si>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</si>
  <si>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</si>
  <si>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</si>
  <si>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</si>
  <si>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</si>
  <si>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</si>
  <si>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</si>
  <si>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</si>
  <si>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</si>
  <si>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</si>
  <si>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</si>
  <si>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</si>
  <si>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</si>
  <si>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</si>
  <si>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</si>
  <si>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</si>
  <si>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</si>
  <si>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</si>
  <si>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</si>
  <si>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</si>
  <si>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</si>
  <si>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</si>
  <si>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</si>
  <si>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</si>
  <si>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</si>
  <si>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</si>
  <si>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</si>
  <si>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</si>
  <si>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</si>
  <si>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</si>
  <si>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</si>
  <si>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</si>
  <si>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</si>
  <si>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</si>
  <si>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</si>
  <si>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</si>
  <si>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</si>
  <si>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</si>
  <si>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</si>
  <si>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</si>
  <si>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</si>
  <si>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</si>
  <si>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</si>
  <si>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</si>
  <si>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</si>
  <si>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</si>
  <si>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</si>
  <si>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</si>
  <si>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</si>
  <si>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</si>
  <si>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</si>
  <si>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</si>
  <si>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</si>
  <si>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</si>
  <si>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</si>
  <si>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</si>
  <si>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</si>
  <si>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</si>
  <si>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</si>
  <si>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</si>
  <si>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</si>
  <si>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</si>
  <si>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</si>
  <si>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Turistička infrastruktura</t>
  </si>
  <si>
    <t>SVEUKUPNO 1 + SVEUKUPNO 2</t>
  </si>
  <si>
    <t xml:space="preserve">Plan za 2024. </t>
  </si>
  <si>
    <t>2.2.1.</t>
  </si>
  <si>
    <t>Authentically Croatian Souvenir</t>
  </si>
  <si>
    <t>Dubrovnik zimi</t>
  </si>
  <si>
    <t>Festa sv. Vlaha - Tombula</t>
  </si>
  <si>
    <t>Dubrovački karnevo</t>
  </si>
  <si>
    <t>Zimski program Linđo i razgled grada</t>
  </si>
  <si>
    <t>Ulicama našeg grada</t>
  </si>
  <si>
    <t>Uskrs u gradu</t>
  </si>
  <si>
    <t>Svjetski dan glazbe</t>
  </si>
  <si>
    <t>Ljeto u turističkim mjestima</t>
  </si>
  <si>
    <t>Dubrovačka noć</t>
  </si>
  <si>
    <t>Gruška noć</t>
  </si>
  <si>
    <t>Noć Ploča</t>
  </si>
  <si>
    <t>Svjetski dan turizma</t>
  </si>
  <si>
    <t>Good Food festival</t>
  </si>
  <si>
    <t>Dubrovačka trpeza</t>
  </si>
  <si>
    <t>Advent u Gradu</t>
  </si>
  <si>
    <t>Zimski festival - Nova godina DLjI</t>
  </si>
  <si>
    <t>Ostale kulturne i zabavne manifestacije</t>
  </si>
  <si>
    <t>Kulturno zabavne manifestacije</t>
  </si>
  <si>
    <t>2.4.2.</t>
  </si>
  <si>
    <t>Potpore manifestacijama</t>
  </si>
  <si>
    <t>2.4.2.1.</t>
  </si>
  <si>
    <t>Dubrovačke ljetne igre</t>
  </si>
  <si>
    <t>2.4.2.2.</t>
  </si>
  <si>
    <t>Mediteranski sajam zdrave hrane</t>
  </si>
  <si>
    <t>2.4.2.3.</t>
  </si>
  <si>
    <t>Uskrs u Primorju</t>
  </si>
  <si>
    <t>2.4.2.4.</t>
  </si>
  <si>
    <t>Osojnik - Priče iz salačkih komina</t>
  </si>
  <si>
    <t>2.4.2.5.</t>
  </si>
  <si>
    <t>Osojnik - mali festival folklora i baštine</t>
  </si>
  <si>
    <t>2.4.2.6.</t>
  </si>
  <si>
    <t>Na Neretvu misečina pala - gostovanje</t>
  </si>
  <si>
    <t>2.4.2.7.</t>
  </si>
  <si>
    <t>Moto klub Libertas Dubrovnik</t>
  </si>
  <si>
    <t>2.4.2.8.</t>
  </si>
  <si>
    <t>HGSS</t>
  </si>
  <si>
    <t>2.4.2.9.</t>
  </si>
  <si>
    <t>Ostale potpore manifestacijama</t>
  </si>
  <si>
    <t>2.4.3.</t>
  </si>
  <si>
    <t>Potpore Javni poziv</t>
  </si>
  <si>
    <t>2.4.3.1.</t>
  </si>
  <si>
    <t>Festa Dubrovnik</t>
  </si>
  <si>
    <t>2.4.3.2.</t>
  </si>
  <si>
    <t>2.4.3.3.</t>
  </si>
  <si>
    <t>Midsummer scene</t>
  </si>
  <si>
    <t>2.4.3.4.</t>
  </si>
  <si>
    <t>Lazareti fest</t>
  </si>
  <si>
    <t>2.4.3.5.</t>
  </si>
  <si>
    <t>2.4.3.6.</t>
  </si>
  <si>
    <t>2.4.3.7.</t>
  </si>
  <si>
    <t>2.4.3.8.</t>
  </si>
  <si>
    <t>2.4.3.9.</t>
  </si>
  <si>
    <t>2.4.3.10.</t>
  </si>
  <si>
    <t>Lazareti Jazz festival - Dubrovnik Jazz Outbreak</t>
  </si>
  <si>
    <t>2.4.3.11.</t>
  </si>
  <si>
    <t>2.4.3.12.</t>
  </si>
  <si>
    <t>Slatki tjedan ususret Božiću DEŠA</t>
  </si>
  <si>
    <t>2.4.3.13.</t>
  </si>
  <si>
    <t>Svjetski dan glazbe Linđo</t>
  </si>
  <si>
    <t>2.4.3.14.</t>
  </si>
  <si>
    <t>Ponta Lopud Jazz</t>
  </si>
  <si>
    <t>2.4.3.15.</t>
  </si>
  <si>
    <t>Ponta Lopud festival</t>
  </si>
  <si>
    <t>2.4.3.16.</t>
  </si>
  <si>
    <t>2.4.3.17.</t>
  </si>
  <si>
    <t>Sonic festival Dubrovnik</t>
  </si>
  <si>
    <t>2.4.3.18.</t>
  </si>
  <si>
    <t>Festival svjetla Lumiart</t>
  </si>
  <si>
    <t>2.4.3.19.</t>
  </si>
  <si>
    <t>2.4.3.20.</t>
  </si>
  <si>
    <t>Renesansni vrt - Sve ostalo je glazba</t>
  </si>
  <si>
    <t>2.4.3.21.</t>
  </si>
  <si>
    <t>Slike s izložbe - Sve ostalo je glazba</t>
  </si>
  <si>
    <t>2.4.3.22.</t>
  </si>
  <si>
    <t>2.4.3.23.</t>
  </si>
  <si>
    <t>2.4.3.24.</t>
  </si>
  <si>
    <t>Du Motion</t>
  </si>
  <si>
    <t>2.4.3.25.</t>
  </si>
  <si>
    <t>Dubrovnik triathlon</t>
  </si>
  <si>
    <t>2.4.3.26.</t>
  </si>
  <si>
    <t>Međunarodno sportsko plesni festival</t>
  </si>
  <si>
    <t>2.4.3.27.</t>
  </si>
  <si>
    <t>Dubrovnik Open Water Liga</t>
  </si>
  <si>
    <t>2.4.3.29.</t>
  </si>
  <si>
    <t>2.4.3.30.</t>
  </si>
  <si>
    <t>Dubrovnik spartan trail classic</t>
  </si>
  <si>
    <t>2.4.4.</t>
  </si>
  <si>
    <t>Razvoj ostalih novih proizvoda</t>
  </si>
  <si>
    <t>Filmski ured</t>
  </si>
  <si>
    <t>2.4.5.</t>
  </si>
  <si>
    <t>Sportske manifestacije - ostalo</t>
  </si>
  <si>
    <t>2.4.6.</t>
  </si>
  <si>
    <t>Ostale potpore</t>
  </si>
  <si>
    <t>Potpore organizaciji skupova - MICE</t>
  </si>
  <si>
    <t>Ostale potpore MICE</t>
  </si>
  <si>
    <t>New Europe Market 2023</t>
  </si>
  <si>
    <t>Renaissance Forum 2023</t>
  </si>
  <si>
    <t>Potpore po odluci Turističkog vijeća</t>
  </si>
  <si>
    <t>2.4.1.</t>
  </si>
  <si>
    <t>2.4.1.1.</t>
  </si>
  <si>
    <t>2.4.1.2.</t>
  </si>
  <si>
    <t>2.4.1.3.</t>
  </si>
  <si>
    <t>2.4.1.4.</t>
  </si>
  <si>
    <t>2.4.1.5.</t>
  </si>
  <si>
    <t>2.4.1.6.</t>
  </si>
  <si>
    <t>2.4.1.7.</t>
  </si>
  <si>
    <t>2.4.1.8.</t>
  </si>
  <si>
    <t>2.4.1.9.</t>
  </si>
  <si>
    <t>2.4.1.10.</t>
  </si>
  <si>
    <t>2.4.1.11.</t>
  </si>
  <si>
    <t>2.4.1.12.</t>
  </si>
  <si>
    <t>2.4.1.13.</t>
  </si>
  <si>
    <t>2.4.1.14.</t>
  </si>
  <si>
    <t>2.4.1.15.</t>
  </si>
  <si>
    <t>2.4.1.16.</t>
  </si>
  <si>
    <t>2.4.1.17.</t>
  </si>
  <si>
    <t>2.4.1.18.</t>
  </si>
  <si>
    <t>3.2.1.</t>
  </si>
  <si>
    <t>Online komunikacije</t>
  </si>
  <si>
    <t>3.2.1.1.</t>
  </si>
  <si>
    <t>Internet oglašavanje kongresnog ureda</t>
  </si>
  <si>
    <t>3.2.1.2.</t>
  </si>
  <si>
    <t>Inozemno Internet oglašavanje</t>
  </si>
  <si>
    <t>3.2.1.3.</t>
  </si>
  <si>
    <t>Domaće Internet oglašavanje</t>
  </si>
  <si>
    <t>3.2.1.4.</t>
  </si>
  <si>
    <t>3.2.2.</t>
  </si>
  <si>
    <t>Offline komunikacije</t>
  </si>
  <si>
    <t>3.2.2.1.</t>
  </si>
  <si>
    <t>Oglašavanje u stranim medijima</t>
  </si>
  <si>
    <t>3.2.2.2.</t>
  </si>
  <si>
    <t>Oglašavanje u domaćim medijima</t>
  </si>
  <si>
    <t>3.2.2.3.</t>
  </si>
  <si>
    <t>Oglašavanje Good food festival</t>
  </si>
  <si>
    <t>3.2.2.4.</t>
  </si>
  <si>
    <t>Oglašavanje Dubrovački zimski festival (BB)</t>
  </si>
  <si>
    <t>3.2.3.</t>
  </si>
  <si>
    <t>Oglašavanje u MICE publikacijama</t>
  </si>
  <si>
    <t>3.3.1.</t>
  </si>
  <si>
    <t>Mediatool/medijske objave izvještaj</t>
  </si>
  <si>
    <t>3.3.2.</t>
  </si>
  <si>
    <t>Domaći mediji</t>
  </si>
  <si>
    <t>3.3.3.</t>
  </si>
  <si>
    <t>3.3.4.</t>
  </si>
  <si>
    <t>Poslovni turizam (web content, Ln)</t>
  </si>
  <si>
    <t>3.4.1.</t>
  </si>
  <si>
    <t>Marketinške aktivnosti Virtuoso</t>
  </si>
  <si>
    <t>3.4.2.</t>
  </si>
  <si>
    <t>Strateški projekti HTZ</t>
  </si>
  <si>
    <t>3.4.3.</t>
  </si>
  <si>
    <t>3.4.4.</t>
  </si>
  <si>
    <t>Direktne marketinške kampanje s aviokompanijama</t>
  </si>
  <si>
    <t>3.5.1.</t>
  </si>
  <si>
    <t>Sajmovi</t>
  </si>
  <si>
    <t>3.5.1.1.</t>
  </si>
  <si>
    <t>Sajmovi MICE</t>
  </si>
  <si>
    <t>3.5.1.2.</t>
  </si>
  <si>
    <t>Opći sajmovi</t>
  </si>
  <si>
    <t>3.5.1.3.</t>
  </si>
  <si>
    <t>Sudjelovanje na godišnjim S-K-S kongresnog ureda</t>
  </si>
  <si>
    <t>3.5.1.4.</t>
  </si>
  <si>
    <t>MICE poslovne radionice</t>
  </si>
  <si>
    <t>3.5.2.</t>
  </si>
  <si>
    <t>Posebne prezentacije</t>
  </si>
  <si>
    <t>3.5.2.1.</t>
  </si>
  <si>
    <t>Prezentacije na stranim tržištima</t>
  </si>
  <si>
    <t>3.5.2.2.</t>
  </si>
  <si>
    <t>Radni sastanci</t>
  </si>
  <si>
    <t>3.5.2.3.</t>
  </si>
  <si>
    <t>Ostali troškovi prezentacija</t>
  </si>
  <si>
    <t>3.5.2.4.</t>
  </si>
  <si>
    <t>3.5.2.5.</t>
  </si>
  <si>
    <t>Prezentacije DZF</t>
  </si>
  <si>
    <t>3.5.2.6.</t>
  </si>
  <si>
    <t>Bad Homburg - Domovnica</t>
  </si>
  <si>
    <t>3.6.1.</t>
  </si>
  <si>
    <t>Inozemni i domaći novinari</t>
  </si>
  <si>
    <t>3.6.2.</t>
  </si>
  <si>
    <t>Studijska putovanja agenata</t>
  </si>
  <si>
    <t>3.6.3.</t>
  </si>
  <si>
    <t>3.7.1.</t>
  </si>
  <si>
    <t>Welcome</t>
  </si>
  <si>
    <t>3.7.2.</t>
  </si>
  <si>
    <t>Image brošura</t>
  </si>
  <si>
    <t>3.7.3.</t>
  </si>
  <si>
    <t>Planovi turističkih mjesta</t>
  </si>
  <si>
    <t>3.7.4.</t>
  </si>
  <si>
    <t>Plan grada</t>
  </si>
  <si>
    <t>3.7.5.</t>
  </si>
  <si>
    <t>Brošura Elafiti</t>
  </si>
  <si>
    <t>3.7.6.</t>
  </si>
  <si>
    <t>Brošura Dubrovnik surrondings</t>
  </si>
  <si>
    <t>3.7.7.</t>
  </si>
  <si>
    <t>3.7.8.</t>
  </si>
  <si>
    <t>Ostali promidžbeni materijali</t>
  </si>
  <si>
    <t>3.7.9.</t>
  </si>
  <si>
    <t>Prijevodi tekstova za brošure/web/socijalne mreže</t>
  </si>
  <si>
    <t>3.7.10.</t>
  </si>
  <si>
    <t>Troškovi distribucije</t>
  </si>
  <si>
    <t>3.7.11.</t>
  </si>
  <si>
    <t>Dotisak DVD</t>
  </si>
  <si>
    <t>3.7.12.</t>
  </si>
  <si>
    <t>USB memory stick</t>
  </si>
  <si>
    <t>3.7.13.</t>
  </si>
  <si>
    <t>Suveniri i promo materijali</t>
  </si>
  <si>
    <t>3.8.1.</t>
  </si>
  <si>
    <t>Web stranica TZGD</t>
  </si>
  <si>
    <t>3.8.2.</t>
  </si>
  <si>
    <t>Razvoj i održavanje turističke aplikacije</t>
  </si>
  <si>
    <t>3.8.3.</t>
  </si>
  <si>
    <t>3.9.1.</t>
  </si>
  <si>
    <t>Fototeka</t>
  </si>
  <si>
    <t>3.10.1.</t>
  </si>
  <si>
    <t>Obnova/uređenje TIC-eva</t>
  </si>
  <si>
    <t>3.10.2.</t>
  </si>
  <si>
    <t>Plaće zaposlenih u TICU-u</t>
  </si>
  <si>
    <t>3.10.3.</t>
  </si>
  <si>
    <t>Studentski centar TIC</t>
  </si>
  <si>
    <t>3.10.3.1.</t>
  </si>
  <si>
    <t>TIC Pile</t>
  </si>
  <si>
    <t>3.10.3.2.</t>
  </si>
  <si>
    <t>TIC Gruž</t>
  </si>
  <si>
    <t>3.10.3.3.</t>
  </si>
  <si>
    <t>TIC Lapad</t>
  </si>
  <si>
    <t>3.10.3.4.</t>
  </si>
  <si>
    <t>TIC Zaton</t>
  </si>
  <si>
    <t>3.10.3.5.</t>
  </si>
  <si>
    <t>TIC Lopud/TIC Suđurađ</t>
  </si>
  <si>
    <t>3.10.3.6.</t>
  </si>
  <si>
    <t>Zračna luka</t>
  </si>
  <si>
    <t>3.10.3.7.</t>
  </si>
  <si>
    <t>TIC Luža</t>
  </si>
  <si>
    <t>3.10.4.</t>
  </si>
  <si>
    <t>Usluge zakupnine TIC-eva</t>
  </si>
  <si>
    <t>3.10.4.1.</t>
  </si>
  <si>
    <t>3.10.4.2.</t>
  </si>
  <si>
    <t>3.10.4.3.</t>
  </si>
  <si>
    <t>3.10.5.</t>
  </si>
  <si>
    <t>Uniforme informatori</t>
  </si>
  <si>
    <t>3.10.6.</t>
  </si>
  <si>
    <t>Zaštitarske usluge - TIC Pile</t>
  </si>
  <si>
    <t>3.11.</t>
  </si>
  <si>
    <t>Turistička signalizacija</t>
  </si>
  <si>
    <t>3.11.1.</t>
  </si>
  <si>
    <t>3.11.2.</t>
  </si>
  <si>
    <t>Info table</t>
  </si>
  <si>
    <t>Smeđa signalizacija</t>
  </si>
  <si>
    <t>4.1.1.</t>
  </si>
  <si>
    <t>Jedinstveni turistički informacijski sustav</t>
  </si>
  <si>
    <t>4.2.1.</t>
  </si>
  <si>
    <t>Privatni smještaj - razvoj proizvoda</t>
  </si>
  <si>
    <t>4.2.2.</t>
  </si>
  <si>
    <t>Nagrade i priznanja, Dani hrvatskog turizma</t>
  </si>
  <si>
    <t>4.2.3.</t>
  </si>
  <si>
    <t>Ostali stručni skupovi i edukacije</t>
  </si>
  <si>
    <t>4.4.1.</t>
  </si>
  <si>
    <t>4.4.2.</t>
  </si>
  <si>
    <t>Crveni križ</t>
  </si>
  <si>
    <t>4.4.3.</t>
  </si>
  <si>
    <t>4.4.4.</t>
  </si>
  <si>
    <t>Gradska straža</t>
  </si>
  <si>
    <t>4.5.1.</t>
  </si>
  <si>
    <t>Projekt Volim Hrvatsku</t>
  </si>
  <si>
    <t>4.5.1.1.</t>
  </si>
  <si>
    <t>Uređenje gradskih kotara</t>
  </si>
  <si>
    <t>4.5.1.1.1.</t>
  </si>
  <si>
    <t>Gradski kotar Grad</t>
  </si>
  <si>
    <t>4.5.1.1.2.</t>
  </si>
  <si>
    <t>Gradski kotar Ploče iza grada</t>
  </si>
  <si>
    <t>4.5.1.1.3.</t>
  </si>
  <si>
    <t>Gradski kotar Pile-Kono</t>
  </si>
  <si>
    <t>4.5.1.1.4.</t>
  </si>
  <si>
    <t>Gradski kotar Montovjerna</t>
  </si>
  <si>
    <t>4.5.1.1.5.</t>
  </si>
  <si>
    <t>Gradski kotar Lapad</t>
  </si>
  <si>
    <t>4.5.1.1.6.</t>
  </si>
  <si>
    <t>Gradski kotar Gruž</t>
  </si>
  <si>
    <t>4.5.1.1.7.</t>
  </si>
  <si>
    <t>Gradski kotar Komolac</t>
  </si>
  <si>
    <t>4.5.1.1.8.</t>
  </si>
  <si>
    <t>Gradski kotar Mokošica</t>
  </si>
  <si>
    <t>4.5.1.1.9.</t>
  </si>
  <si>
    <t>Gradski kotar Bosanka</t>
  </si>
  <si>
    <t>4.5.1.2.</t>
  </si>
  <si>
    <t>Uređenje turističkih mjesta</t>
  </si>
  <si>
    <t>4.5.1.2.1.</t>
  </si>
  <si>
    <t>Turističko mjesto Zaton</t>
  </si>
  <si>
    <t>4.5.1.2.2.</t>
  </si>
  <si>
    <t>Turističko mjesto Orašac</t>
  </si>
  <si>
    <t>4.5.1.2.3.</t>
  </si>
  <si>
    <t>Turističko mjesto Trsteno/Brsečine</t>
  </si>
  <si>
    <t>4.5.1.2.4.</t>
  </si>
  <si>
    <t>Turističko mjesto Koločep</t>
  </si>
  <si>
    <t>4.5.1.2.5.</t>
  </si>
  <si>
    <t>Turističko mjesto Lopud</t>
  </si>
  <si>
    <t>4.5.1.2.6.</t>
  </si>
  <si>
    <t>Turističko mjesto Suđurađ</t>
  </si>
  <si>
    <t>4.5.1.2.7.</t>
  </si>
  <si>
    <t>Turističko mjesto Šipanska luka</t>
  </si>
  <si>
    <t>4.5.1.2.8.</t>
  </si>
  <si>
    <t>Turističko mjesto Gromača</t>
  </si>
  <si>
    <t>4.5.1.2.9.</t>
  </si>
  <si>
    <t>Turističko mjesto Osojnik</t>
  </si>
  <si>
    <t>4.5.1.2.10.</t>
  </si>
  <si>
    <t>Turističko mjesto Mrčevo</t>
  </si>
  <si>
    <t>4.5.2.</t>
  </si>
  <si>
    <t>Akcije čišćenja podmorja</t>
  </si>
  <si>
    <t>4.5.4.</t>
  </si>
  <si>
    <t>Razne ekološko-edukativne akcije</t>
  </si>
  <si>
    <t>4.5.5.</t>
  </si>
  <si>
    <t>Poticanje i pomaganje razvoja turizma na područjima koja nisu turistički razvijena</t>
  </si>
  <si>
    <t>4.5.6.</t>
  </si>
  <si>
    <t>Blagdanska dekoracija (Vrtlar)</t>
  </si>
  <si>
    <t>4.5.7.</t>
  </si>
  <si>
    <t xml:space="preserve">Infrastruktura </t>
  </si>
  <si>
    <t>Međunarodne strukovne i sl. organizacije (ICCA, USTOA, ECM, SITE)</t>
  </si>
  <si>
    <t>6.1.1.</t>
  </si>
  <si>
    <t>Plaće zaposlenih u glavnom uredu</t>
  </si>
  <si>
    <t>6.1.2.</t>
  </si>
  <si>
    <t>Rashodi za radnike iz plaće</t>
  </si>
  <si>
    <t>6.2.1.</t>
  </si>
  <si>
    <t>6.2.2.</t>
  </si>
  <si>
    <t>Rashodi za usluge</t>
  </si>
  <si>
    <t>6.2.3.</t>
  </si>
  <si>
    <t>6.2.4.</t>
  </si>
  <si>
    <t>Ostali rashodi</t>
  </si>
  <si>
    <t>Financijski rashodi</t>
  </si>
  <si>
    <t>Troškovi za materijal i energiju</t>
  </si>
  <si>
    <t>6.2.1.1.</t>
  </si>
  <si>
    <t>Energija</t>
  </si>
  <si>
    <t>6.2.1.2.</t>
  </si>
  <si>
    <t>Uredski materijal</t>
  </si>
  <si>
    <t>6.2.1.3.</t>
  </si>
  <si>
    <t>Materijal za čišćenje</t>
  </si>
  <si>
    <t>6.2.1.4.</t>
  </si>
  <si>
    <t>Sitni inventar</t>
  </si>
  <si>
    <t>6.2.1.5.</t>
  </si>
  <si>
    <t>Kompjuterska oprema</t>
  </si>
  <si>
    <t>6.2.1.6.</t>
  </si>
  <si>
    <t>Ostali materijalni rashodi</t>
  </si>
  <si>
    <t>6.2.2.1.</t>
  </si>
  <si>
    <t>Usluge za telefon, fax i internet</t>
  </si>
  <si>
    <t>6.2.2.2.</t>
  </si>
  <si>
    <t>Održavanje kompjutorske opreme</t>
  </si>
  <si>
    <t>6.2.2.3.</t>
  </si>
  <si>
    <t>6.2.2.4.</t>
  </si>
  <si>
    <t>Održavanje skutera /automobila</t>
  </si>
  <si>
    <t>6.2.2.5.</t>
  </si>
  <si>
    <t>Komunalne usluge</t>
  </si>
  <si>
    <t>6.2.2.6.</t>
  </si>
  <si>
    <t>Poštarina</t>
  </si>
  <si>
    <t>6.2.2.7.</t>
  </si>
  <si>
    <t>Odvjetničke usluge</t>
  </si>
  <si>
    <t>6.2.2.8.</t>
  </si>
  <si>
    <t>Bilježničke usluge</t>
  </si>
  <si>
    <t>6.2.2.9.</t>
  </si>
  <si>
    <t>Usluga-čišćenje ureda</t>
  </si>
  <si>
    <t>6.2.2.10.</t>
  </si>
  <si>
    <t>Održavanje klima uređaja</t>
  </si>
  <si>
    <t>6.2.2.11.</t>
  </si>
  <si>
    <t>Usluge održavanja ureda - zgrade</t>
  </si>
  <si>
    <t>6.2.2.12.</t>
  </si>
  <si>
    <t>Usluge zakupnine poslovnog prostora Brsalje</t>
  </si>
  <si>
    <t>6.2.2.13.</t>
  </si>
  <si>
    <t>Pretplate</t>
  </si>
  <si>
    <t>6.2.2.14.</t>
  </si>
  <si>
    <t xml:space="preserve">Revizija i knjigovodstveni servis </t>
  </si>
  <si>
    <t>6.2.3.1.</t>
  </si>
  <si>
    <t>Premija osiguranja imovine</t>
  </si>
  <si>
    <t>6.2.3.2.</t>
  </si>
  <si>
    <t>Troškovi platnog prometa</t>
  </si>
  <si>
    <t>6.2.3.3.</t>
  </si>
  <si>
    <t>Provizija za otkup deviza</t>
  </si>
  <si>
    <t>6.2.3.4.</t>
  </si>
  <si>
    <t>Kamate</t>
  </si>
  <si>
    <t>6.2.3.5.</t>
  </si>
  <si>
    <t>Osiguranje vozila u cestovnom prometu</t>
  </si>
  <si>
    <t>6.2.4.1.</t>
  </si>
  <si>
    <t>Rashod amortizacija</t>
  </si>
  <si>
    <t>6.2.4.2.</t>
  </si>
  <si>
    <t>Rashodi za pristojbe i nagodbe</t>
  </si>
  <si>
    <t>6.3.1.</t>
  </si>
  <si>
    <t>Najam sale za sastanke, projektor, ozvučenje</t>
  </si>
  <si>
    <t>6.3.2.</t>
  </si>
  <si>
    <t>Ugošćavanje</t>
  </si>
  <si>
    <t>Iz proračuna Grada Dubrovnika 30% TP Sporazum</t>
  </si>
  <si>
    <r>
      <t xml:space="preserve">Definiranje </t>
    </r>
    <r>
      <rPr>
        <b/>
        <i/>
        <sz val="10"/>
        <color rgb="FF000000"/>
        <rFont val="Calibri"/>
        <family val="2"/>
        <scheme val="minor"/>
      </rPr>
      <t>brending</t>
    </r>
    <r>
      <rPr>
        <b/>
        <sz val="10"/>
        <color rgb="FF000000"/>
        <rFont val="Calibri"/>
        <family val="2"/>
        <scheme val="minor"/>
      </rPr>
      <t xml:space="preserve"> sustava i</t>
    </r>
    <r>
      <rPr>
        <b/>
        <i/>
        <sz val="10"/>
        <color rgb="FF000000"/>
        <rFont val="Calibri"/>
        <family val="2"/>
        <scheme val="minor"/>
      </rPr>
      <t xml:space="preserve"> brend </t>
    </r>
    <r>
      <rPr>
        <b/>
        <sz val="10"/>
        <color rgb="FF000000"/>
        <rFont val="Calibri"/>
        <family val="2"/>
        <scheme val="minor"/>
      </rPr>
      <t>arhitekture</t>
    </r>
  </si>
  <si>
    <t>Uređenje šetnica i protupožarnih staza</t>
  </si>
  <si>
    <t>Održavanje telefonske centrale / Evidencija radnog vremena</t>
  </si>
  <si>
    <t>6.2.2.15.</t>
  </si>
  <si>
    <t>Računovodstveni program</t>
  </si>
  <si>
    <t>Aklapela/Lopudsko ljeto 2024.</t>
  </si>
  <si>
    <t>Svi na otok - Creative Kalamota/ Božićni koncert Linđo</t>
  </si>
  <si>
    <t>BBQ Fat Bastard/ Dubrovnik Vinyl Fair</t>
  </si>
  <si>
    <t>2.4.3.31.</t>
  </si>
  <si>
    <t>2.4.3.32.</t>
  </si>
  <si>
    <t>2.4.3.33.</t>
  </si>
  <si>
    <t>Dubrovnik Open 2024</t>
  </si>
  <si>
    <t>2.4.3.34.</t>
  </si>
  <si>
    <t>Međunarodni turnir "Sveti Vlaho"</t>
  </si>
  <si>
    <t>2.4.3.35.</t>
  </si>
  <si>
    <t>Svjetsko prvenstvo u artističkim plesovima, WADF 2024</t>
  </si>
  <si>
    <t>2.4.3.36.</t>
  </si>
  <si>
    <t>Dubrovnik ITF Tour</t>
  </si>
  <si>
    <t>Gate 2025</t>
  </si>
  <si>
    <t>Alter Rock Festival</t>
  </si>
  <si>
    <t>Street food festival - Bavarin/ Ljeto na Orsuli 2024.</t>
  </si>
  <si>
    <t>Sorgo glazbena radionica/ Dubrovnik Royal Gourmet</t>
  </si>
  <si>
    <t>Kako smo se zabavljali/ Uživo! Live 1 Lazareti</t>
  </si>
  <si>
    <t>Baš baština/ Ljeto u Lazaretima</t>
  </si>
  <si>
    <t>Ljeto u muzeju/ 21. ljetna škola filma</t>
  </si>
  <si>
    <t>Soul Gravity</t>
  </si>
  <si>
    <t>BSH Presents TBC</t>
  </si>
  <si>
    <t>Izložba smetnje u pregledu slike</t>
  </si>
  <si>
    <t>Pred sezonu</t>
  </si>
  <si>
    <t>Koncert "Embassy 516" i izložba Igora Jurilja</t>
  </si>
  <si>
    <t>AdvenTup/ Zima u crvenom</t>
  </si>
  <si>
    <t>2.4.3.37.</t>
  </si>
  <si>
    <t>2.4.3.38.</t>
  </si>
  <si>
    <t>2.4.3.39.</t>
  </si>
  <si>
    <t>2.4.3.40.</t>
  </si>
  <si>
    <t>2.4.3.41.</t>
  </si>
  <si>
    <t xml:space="preserve">DSO Program 2023/ DSO program </t>
  </si>
  <si>
    <t>Najbolje hrvatske klape/ Klape na Stradunu</t>
  </si>
  <si>
    <t>CRO Race/ Open Dubrovnik 24</t>
  </si>
  <si>
    <t>2.1.1.</t>
  </si>
  <si>
    <t>Digitalni nomadi</t>
  </si>
  <si>
    <t>2.1.2.</t>
  </si>
  <si>
    <t>2.1.3.</t>
  </si>
  <si>
    <t>2.1.4.</t>
  </si>
  <si>
    <t>Camino Dubrovnik - Međugorje</t>
  </si>
  <si>
    <t>2.1.5.</t>
  </si>
  <si>
    <t xml:space="preserve">Razvoj biciklističkih i pješačkih staza na području Dubrovnika i Elafita </t>
  </si>
  <si>
    <t>2.4.1.19.</t>
  </si>
  <si>
    <t>Cvjetni koncerti</t>
  </si>
  <si>
    <t>2.4.1.20.</t>
  </si>
  <si>
    <t>Gastro dani</t>
  </si>
  <si>
    <t>Noć Pila</t>
  </si>
  <si>
    <t>Noć Rijeke dubrovačke</t>
  </si>
  <si>
    <t>4.4.5.</t>
  </si>
  <si>
    <t>2.3.1.</t>
  </si>
  <si>
    <t>Socijalne mreže i FB Google kampanje/ Društvene mreže</t>
  </si>
  <si>
    <t>Marketinška kampanja TZGD SAD</t>
  </si>
  <si>
    <t>3.10.7.</t>
  </si>
  <si>
    <t>Istraživanje tržišta</t>
  </si>
  <si>
    <t>Respect the city (zastavice vodiči)/ Respect the city</t>
  </si>
  <si>
    <t>INSORE 2023/ Kongres agronoma</t>
  </si>
  <si>
    <t>2.4.1.21.</t>
  </si>
  <si>
    <t>2.4.1.22.</t>
  </si>
  <si>
    <t>4.5.3.</t>
  </si>
  <si>
    <t>Hrvatska prirodno tvoja</t>
  </si>
  <si>
    <t>4.5.8.</t>
  </si>
  <si>
    <t>DRI svi jezici/ Around Dubrovnik</t>
  </si>
  <si>
    <t>Dubrovnik destinacija za vjenčanja/Potpore turističkim dionicima</t>
  </si>
  <si>
    <t>Dubrovačke ljetne igre vatromet</t>
  </si>
  <si>
    <t>2.4.3.42.</t>
  </si>
  <si>
    <t>Open Dubrovnik Advent</t>
  </si>
  <si>
    <t>Svi na otok - Kalamota</t>
  </si>
  <si>
    <t>Dani Dubrovačke Matice Hrvatske</t>
  </si>
  <si>
    <t>Opera Aida KMD</t>
  </si>
  <si>
    <t>Večer mjuzikla KMD</t>
  </si>
  <si>
    <t>EXPO 2024</t>
  </si>
  <si>
    <t>2.4.3.43.</t>
  </si>
  <si>
    <t>2.4.3.44.</t>
  </si>
  <si>
    <t>2.4.3.45.</t>
  </si>
  <si>
    <t>2.4.3.46.</t>
  </si>
  <si>
    <t>2.4.3.47.</t>
  </si>
  <si>
    <t>Konferencija vjerskog turizma</t>
  </si>
  <si>
    <t xml:space="preserve">Poslovne radionice Virtuoso/Org i sudjelovanje na poslovnim radionicama </t>
  </si>
  <si>
    <t>Virtualne panorame 360°/videomaterijal/ Videomaterijal</t>
  </si>
  <si>
    <t>Sajmovi cvijeća/Dubrovnik Flower Market</t>
  </si>
  <si>
    <t>Strani mediji/Inozemni i domaći novinari</t>
  </si>
  <si>
    <t>2.4.3.48.</t>
  </si>
  <si>
    <t>3.3.5.</t>
  </si>
  <si>
    <t>Zlatna penkala 2024</t>
  </si>
  <si>
    <t>3.6.4.</t>
  </si>
  <si>
    <t>Travel leaders forum</t>
  </si>
  <si>
    <t>2.4.7.</t>
  </si>
  <si>
    <t>2.4.6.1.</t>
  </si>
  <si>
    <t>2.4.6.2.</t>
  </si>
  <si>
    <t>2.4.6.3.</t>
  </si>
  <si>
    <t>2.4.6.4.</t>
  </si>
  <si>
    <t>2.4.6.5.</t>
  </si>
  <si>
    <t>2.4.6.6.</t>
  </si>
  <si>
    <t>Noć uvale Lapad</t>
  </si>
  <si>
    <t>KOKOSS konferencija 2024</t>
  </si>
  <si>
    <t>Stud. i inspekcijska put. agenata i novinara Kong. ureda/Studijska i insp. putovanja agenata KU</t>
  </si>
  <si>
    <t>Rebalans 2024.</t>
  </si>
  <si>
    <t xml:space="preserve">Plan 2024. </t>
  </si>
  <si>
    <t>6.2.4.4.</t>
  </si>
  <si>
    <t>6.2.4.3.</t>
  </si>
  <si>
    <t>Earth TV</t>
  </si>
  <si>
    <t>Poslovni prostor Atlant</t>
  </si>
  <si>
    <t>Plan 2025.</t>
  </si>
  <si>
    <t>Indeks Plan 2025. / Rebalans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</si>
</sst>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&quot;.&quot;m&quot;.&quot;yyyy"/>
    <numFmt numFmtId="165" formatCode="d&quot;.&quot;mmm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ont="0" applyBorder="0" applyProtection="0"/>
  </cellStyleXfs>
  <cellXfs count="77">
    <xf numFmtId="0" fontId="0" fillId="0" borderId="0" xfId="0"/>
    <xf numFmtId="0" fontId="2" fillId="0" borderId="0" xfId="0" applyFont="1" applyAlignment="1">
      <alignment horizontal="left" vertical="center" indent="3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2" fontId="0" fillId="0" borderId="0" xfId="0" applyNumberFormat="1"/>
    <xf numFmtId="3" fontId="3" fillId="0" borderId="1" xfId="0" applyNumberFormat="1" applyFont="1" applyBorder="1" applyAlignment="1">
      <alignment vertical="center" wrapText="1"/>
    </xf>
    <xf numFmtId="0" fontId="1" fillId="0" borderId="0" xfId="0" applyFont="1"/>
    <xf numFmtId="0" fontId="9" fillId="0" borderId="1" xfId="7" applyFont="1" applyBorder="1" applyAlignment="1">
      <alignment vertical="center" wrapText="1"/>
    </xf>
    <xf numFmtId="0" fontId="9" fillId="0" borderId="1" xfId="7" applyFont="1" applyBorder="1" applyAlignment="1">
      <alignment wrapText="1"/>
    </xf>
    <xf numFmtId="0" fontId="10" fillId="0" borderId="1" xfId="7" applyFont="1" applyBorder="1" applyAlignment="1">
      <alignment wrapText="1"/>
    </xf>
    <xf numFmtId="165" fontId="9" fillId="0" borderId="1" xfId="7" applyNumberFormat="1" applyFont="1" applyBorder="1" applyAlignment="1">
      <alignment vertical="center" wrapText="1"/>
    </xf>
    <xf numFmtId="0" fontId="10" fillId="0" borderId="1" xfId="7" applyFont="1" applyBorder="1" applyAlignment="1">
      <alignment vertical="center" wrapText="1"/>
    </xf>
    <xf numFmtId="0" fontId="0" fillId="5" borderId="0" xfId="0" applyFill="1"/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/>
    </xf>
    <xf numFmtId="2" fontId="13" fillId="5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9" fillId="6" borderId="1" xfId="7" applyFont="1" applyFill="1" applyBorder="1" applyAlignment="1">
      <alignment vertical="center" wrapText="1"/>
    </xf>
    <xf numFmtId="3" fontId="12" fillId="5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10" fillId="0" borderId="1" xfId="7" applyNumberFormat="1" applyFont="1" applyBorder="1" applyAlignment="1">
      <alignment vertical="center" wrapText="1"/>
    </xf>
    <xf numFmtId="0" fontId="10" fillId="5" borderId="1" xfId="7" applyFont="1" applyFill="1" applyBorder="1" applyAlignment="1">
      <alignment vertical="center" wrapText="1"/>
    </xf>
    <xf numFmtId="0" fontId="10" fillId="5" borderId="1" xfId="7" applyFont="1" applyFill="1" applyBorder="1" applyAlignment="1">
      <alignment wrapText="1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vertical="center"/>
    </xf>
    <xf numFmtId="2" fontId="18" fillId="7" borderId="1" xfId="0" applyNumberFormat="1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3" fontId="20" fillId="7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2" fontId="20" fillId="7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0" xfId="0" applyFont="1"/>
    <xf numFmtId="3" fontId="24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26" fillId="7" borderId="1" xfId="0" applyNumberFormat="1" applyFont="1" applyFill="1" applyBorder="1" applyAlignment="1">
      <alignment vertical="center"/>
    </xf>
    <xf numFmtId="0" fontId="17" fillId="7" borderId="1" xfId="0" applyFont="1" applyFill="1" applyBorder="1" applyAlignment="1">
      <alignment vertical="center" wrapText="1"/>
    </xf>
    <xf numFmtId="3" fontId="15" fillId="7" borderId="1" xfId="0" applyNumberFormat="1" applyFont="1" applyFill="1" applyBorder="1" applyAlignment="1">
      <alignment vertical="center"/>
    </xf>
    <xf numFmtId="2" fontId="26" fillId="7" borderId="1" xfId="0" applyNumberFormat="1" applyFont="1" applyFill="1" applyBorder="1" applyAlignment="1">
      <alignment vertical="center"/>
    </xf>
    <xf numFmtId="0" fontId="20" fillId="7" borderId="2" xfId="0" applyFont="1" applyFill="1" applyBorder="1" applyAlignment="1">
      <alignment vertical="center" wrapText="1"/>
    </xf>
    <xf numFmtId="0" fontId="20" fillId="7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</cellXfs>
  <cellStyles count="8">
    <cellStyle name="Comma [0] 2" xfId="1" xr:uid="{34F7B1CB-0676-4F85-8DBC-47FFD71B1172}"/>
    <cellStyle name="Comma [0] 3" xfId="3" xr:uid="{357D05D6-8A58-4BF7-8DB6-2E37DB643788}"/>
    <cellStyle name="Comma 2" xfId="2" xr:uid="{EA936FBF-C575-4424-8539-B7B51F057744}"/>
    <cellStyle name="Comma 3" xfId="4" xr:uid="{C9D43959-9807-4FB9-9DB1-92218B194FE7}"/>
    <cellStyle name="Comma 4" xfId="5" xr:uid="{11A6A266-6C0C-4317-AC37-C489F1CF7888}"/>
    <cellStyle name="Comma 5" xfId="6" xr:uid="{A9401523-DC89-4B33-B86E-79581F6E369B}"/>
    <cellStyle name="Normal" xfId="0" builtinId="0"/>
    <cellStyle name="Normalno 2" xfId="7" xr:uid="{120AE203-F415-48AD-8E23-D29D7E7FB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7"/>
  <sheetViews>
    <sheetView tabSelected="1" zoomScale="120" zoomScaleNormal="120" zoomScaleSheetLayoutView="100" workbookViewId="0">
      <selection activeCell="G12" sqref="G12"/>
    </sheetView>
  </sheetViews>
  <sheetFormatPr defaultRowHeight="15" x14ac:dyDescent="0.25"/>
  <cols>
    <col min="1" max="1" width="7" customWidth="1"/>
    <col min="2" max="2" width="9" customWidth="1"/>
    <col min="3" max="3" width="70.85546875" customWidth="1"/>
    <col min="4" max="7" width="17.7109375" customWidth="1"/>
    <col min="8" max="8" width="12.5703125" customWidth="1"/>
    <col min="9" max="9" width="11" customWidth="1"/>
  </cols>
  <sheetData>
    <row r="1" spans="1:8" ht="12.75" customHeight="1" x14ac:dyDescent="0.25">
      <c r="A1" s="1"/>
    </row>
    <row r="2" spans="1:8" ht="29.25" customHeight="1" x14ac:dyDescent="0.25">
      <c r="A2" s="18"/>
      <c r="B2" s="19"/>
      <c r="C2" s="20" t="s">
        <v>0</v>
      </c>
      <c r="D2" s="20" t="s">
        <v>585</v>
      </c>
      <c r="E2" s="20" t="s">
        <v>584</v>
      </c>
      <c r="F2" s="20" t="s">
        <v>590</v>
      </c>
      <c r="G2" s="20" t="s">
        <v>591</v>
      </c>
      <c r="H2" s="20" t="s">
        <v>1</v>
      </c>
    </row>
    <row r="3" spans="1:8" x14ac:dyDescent="0.25">
      <c r="A3" s="19" t="s">
        <v>2</v>
      </c>
      <c r="B3" s="19"/>
      <c r="C3" s="19" t="s">
        <v>3</v>
      </c>
      <c r="D3" s="22">
        <f>D4+D5</f>
        <v>3740000</v>
      </c>
      <c r="E3" s="22">
        <f>E4+E5</f>
        <v>3740000</v>
      </c>
      <c r="F3" s="22">
        <f>F4+F5</f>
        <v>4060000</v>
      </c>
      <c r="G3" s="22">
        <f>F3/E3*100</f>
        <v>108.55614973262031</v>
      </c>
      <c r="H3" s="47">
        <f>F3/$F$14*100</f>
        <v>77.324496248047851</v>
      </c>
    </row>
    <row r="4" spans="1:8" x14ac:dyDescent="0.25">
      <c r="A4" s="23"/>
      <c r="B4" s="23" t="s">
        <v>4</v>
      </c>
      <c r="C4" s="23" t="s">
        <v>5</v>
      </c>
      <c r="D4" s="24">
        <v>3000000</v>
      </c>
      <c r="E4" s="24">
        <v>3000000</v>
      </c>
      <c r="F4" s="29">
        <v>3250000</v>
      </c>
      <c r="G4" s="29">
        <f t="shared" ref="G4:G14" si="0">F4/E4*100</f>
        <v>108.33333333333333</v>
      </c>
      <c r="H4" s="48">
        <f t="shared" ref="H4:H13" si="1">F4/$F$14*100</f>
        <v>61.897687883289535</v>
      </c>
    </row>
    <row r="5" spans="1:8" x14ac:dyDescent="0.25">
      <c r="A5" s="26"/>
      <c r="B5" s="23" t="s">
        <v>6</v>
      </c>
      <c r="C5" s="23" t="s">
        <v>7</v>
      </c>
      <c r="D5" s="24">
        <v>740000</v>
      </c>
      <c r="E5" s="24">
        <v>740000</v>
      </c>
      <c r="F5" s="29">
        <v>810000</v>
      </c>
      <c r="G5" s="29">
        <f t="shared" si="0"/>
        <v>109.45945945945945</v>
      </c>
      <c r="H5" s="48">
        <f t="shared" si="1"/>
        <v>15.426808364758312</v>
      </c>
    </row>
    <row r="6" spans="1:8" x14ac:dyDescent="0.25">
      <c r="A6" s="19" t="s">
        <v>8</v>
      </c>
      <c r="B6" s="19"/>
      <c r="C6" s="19" t="s">
        <v>9</v>
      </c>
      <c r="D6" s="22">
        <f>D7</f>
        <v>504346.67</v>
      </c>
      <c r="E6" s="22">
        <f>E7</f>
        <v>504346.67</v>
      </c>
      <c r="F6" s="22">
        <f>F7</f>
        <v>720000</v>
      </c>
      <c r="G6" s="22">
        <f t="shared" si="0"/>
        <v>142.7589479276229</v>
      </c>
      <c r="H6" s="47">
        <f t="shared" si="1"/>
        <v>13.712718546451836</v>
      </c>
    </row>
    <row r="7" spans="1:8" s="17" customFormat="1" x14ac:dyDescent="0.25">
      <c r="A7" s="27"/>
      <c r="B7" s="28" t="s">
        <v>29</v>
      </c>
      <c r="C7" s="28" t="s">
        <v>482</v>
      </c>
      <c r="D7" s="29">
        <v>504346.67</v>
      </c>
      <c r="E7" s="29">
        <v>504346.67</v>
      </c>
      <c r="F7" s="29">
        <v>720000</v>
      </c>
      <c r="G7" s="29">
        <f t="shared" si="0"/>
        <v>142.7589479276229</v>
      </c>
      <c r="H7" s="48">
        <f t="shared" si="1"/>
        <v>13.712718546451836</v>
      </c>
    </row>
    <row r="8" spans="1:8" x14ac:dyDescent="0.25">
      <c r="A8" s="30" t="s">
        <v>10</v>
      </c>
      <c r="B8" s="30"/>
      <c r="C8" s="30" t="s">
        <v>11</v>
      </c>
      <c r="D8" s="22"/>
      <c r="E8" s="22"/>
      <c r="F8" s="22"/>
      <c r="G8" s="22"/>
      <c r="H8" s="47">
        <f t="shared" si="1"/>
        <v>0</v>
      </c>
    </row>
    <row r="9" spans="1:8" x14ac:dyDescent="0.25">
      <c r="A9" s="30" t="s">
        <v>12</v>
      </c>
      <c r="B9" s="30"/>
      <c r="C9" s="30" t="s">
        <v>13</v>
      </c>
      <c r="D9" s="22"/>
      <c r="E9" s="22"/>
      <c r="F9" s="22"/>
      <c r="G9" s="22"/>
      <c r="H9" s="47">
        <f t="shared" si="1"/>
        <v>0</v>
      </c>
    </row>
    <row r="10" spans="1:8" x14ac:dyDescent="0.25">
      <c r="A10" s="30" t="s">
        <v>14</v>
      </c>
      <c r="B10" s="31"/>
      <c r="C10" s="30" t="s">
        <v>15</v>
      </c>
      <c r="D10" s="22"/>
      <c r="E10" s="22"/>
      <c r="F10" s="22"/>
      <c r="G10" s="22"/>
      <c r="H10" s="47">
        <f t="shared" si="1"/>
        <v>0</v>
      </c>
    </row>
    <row r="11" spans="1:8" x14ac:dyDescent="0.25">
      <c r="A11" s="30" t="s">
        <v>16</v>
      </c>
      <c r="B11" s="31"/>
      <c r="C11" s="30" t="s">
        <v>17</v>
      </c>
      <c r="D11" s="22">
        <v>485938</v>
      </c>
      <c r="E11" s="22">
        <v>2542166</v>
      </c>
      <c r="F11" s="22">
        <v>445600</v>
      </c>
      <c r="G11" s="22">
        <f t="shared" si="0"/>
        <v>17.528359674387904</v>
      </c>
      <c r="H11" s="47">
        <f t="shared" si="1"/>
        <v>8.4866491448596353</v>
      </c>
    </row>
    <row r="12" spans="1:8" x14ac:dyDescent="0.25">
      <c r="A12" s="30" t="s">
        <v>18</v>
      </c>
      <c r="B12" s="30"/>
      <c r="C12" s="30" t="s">
        <v>19</v>
      </c>
      <c r="D12" s="22">
        <f>D13</f>
        <v>19908</v>
      </c>
      <c r="E12" s="22">
        <f>E13</f>
        <v>19908</v>
      </c>
      <c r="F12" s="22">
        <f>F13</f>
        <v>25000</v>
      </c>
      <c r="G12" s="22">
        <f t="shared" si="0"/>
        <v>125.57765722322685</v>
      </c>
      <c r="H12" s="47">
        <f t="shared" si="1"/>
        <v>0.47613606064068864</v>
      </c>
    </row>
    <row r="13" spans="1:8" s="17" customFormat="1" x14ac:dyDescent="0.25">
      <c r="A13" s="32"/>
      <c r="B13" s="32"/>
      <c r="C13" s="32"/>
      <c r="D13" s="29">
        <v>19908</v>
      </c>
      <c r="E13" s="29">
        <v>19908</v>
      </c>
      <c r="F13" s="29">
        <v>25000</v>
      </c>
      <c r="G13" s="29">
        <f t="shared" si="0"/>
        <v>125.57765722322685</v>
      </c>
      <c r="H13" s="48">
        <f t="shared" si="1"/>
        <v>0.47613606064068864</v>
      </c>
    </row>
    <row r="14" spans="1:8" x14ac:dyDescent="0.25">
      <c r="A14" s="76"/>
      <c r="B14" s="76"/>
      <c r="C14" s="68" t="s">
        <v>20</v>
      </c>
      <c r="D14" s="69">
        <f>D3+D6+D8+D9+D10+D11+D12</f>
        <v>4750192.67</v>
      </c>
      <c r="E14" s="69">
        <f>E3+E6+E8+E9+E10+E11+E12</f>
        <v>6806420.6699999999</v>
      </c>
      <c r="F14" s="69">
        <f>F3+F6+F8+F9+F10+F11+F12</f>
        <v>5250600</v>
      </c>
      <c r="G14" s="67">
        <f t="shared" si="0"/>
        <v>77.141867283380833</v>
      </c>
      <c r="H14" s="49">
        <f>E14/$E$14*100</f>
        <v>100</v>
      </c>
    </row>
    <row r="15" spans="1:8" ht="27" customHeight="1" x14ac:dyDescent="0.25">
      <c r="A15" s="19"/>
      <c r="B15" s="19"/>
      <c r="C15" s="20" t="s">
        <v>21</v>
      </c>
      <c r="D15" s="20" t="s">
        <v>94</v>
      </c>
      <c r="E15" s="20" t="s">
        <v>584</v>
      </c>
      <c r="F15" s="20" t="s">
        <v>590</v>
      </c>
      <c r="G15" s="20" t="s">
        <v>591</v>
      </c>
      <c r="H15" s="20" t="s">
        <v>1</v>
      </c>
    </row>
    <row r="16" spans="1:8" x14ac:dyDescent="0.25">
      <c r="A16" s="19" t="s">
        <v>2</v>
      </c>
      <c r="B16" s="19"/>
      <c r="C16" s="19" t="s">
        <v>22</v>
      </c>
      <c r="D16" s="22">
        <f>D17+D18+D19</f>
        <v>50900</v>
      </c>
      <c r="E16" s="22">
        <f>E17+E18+E19</f>
        <v>50900</v>
      </c>
      <c r="F16" s="22">
        <f>F17+F18+F19</f>
        <v>77500</v>
      </c>
      <c r="G16" s="22">
        <f>F16/E16*100</f>
        <v>152.25933202357564</v>
      </c>
      <c r="H16" s="47">
        <f>F16/$F$300*100</f>
        <v>1.476021787986135</v>
      </c>
    </row>
    <row r="17" spans="1:8" x14ac:dyDescent="0.25">
      <c r="A17" s="33"/>
      <c r="B17" s="33" t="s">
        <v>4</v>
      </c>
      <c r="C17" s="33" t="s">
        <v>23</v>
      </c>
      <c r="D17" s="24">
        <v>37500</v>
      </c>
      <c r="E17" s="24">
        <v>37500</v>
      </c>
      <c r="F17" s="29">
        <v>55500</v>
      </c>
      <c r="G17" s="29">
        <f t="shared" ref="G17:G80" si="2">F17/E17*100</f>
        <v>148</v>
      </c>
      <c r="H17" s="48">
        <f t="shared" ref="H17:H80" si="3">F17/$F$300*100</f>
        <v>1.0570220546223288</v>
      </c>
    </row>
    <row r="18" spans="1:8" x14ac:dyDescent="0.25">
      <c r="A18" s="36"/>
      <c r="B18" s="33" t="s">
        <v>6</v>
      </c>
      <c r="C18" s="33" t="s">
        <v>24</v>
      </c>
      <c r="D18" s="24">
        <v>6700</v>
      </c>
      <c r="E18" s="24">
        <v>6700</v>
      </c>
      <c r="F18" s="29">
        <v>15000</v>
      </c>
      <c r="G18" s="29">
        <f t="shared" si="2"/>
        <v>223.88059701492534</v>
      </c>
      <c r="H18" s="48">
        <f t="shared" si="3"/>
        <v>0.28568163638441324</v>
      </c>
    </row>
    <row r="19" spans="1:8" x14ac:dyDescent="0.25">
      <c r="A19" s="33"/>
      <c r="B19" s="33" t="s">
        <v>25</v>
      </c>
      <c r="C19" s="33" t="s">
        <v>26</v>
      </c>
      <c r="D19" s="24">
        <v>6700</v>
      </c>
      <c r="E19" s="24">
        <v>6700</v>
      </c>
      <c r="F19" s="29">
        <v>7000</v>
      </c>
      <c r="G19" s="29">
        <f t="shared" si="2"/>
        <v>104.4776119402985</v>
      </c>
      <c r="H19" s="48">
        <f t="shared" si="3"/>
        <v>0.13331809697939284</v>
      </c>
    </row>
    <row r="20" spans="1:8" x14ac:dyDescent="0.25">
      <c r="A20" s="19" t="s">
        <v>27</v>
      </c>
      <c r="B20" s="19"/>
      <c r="C20" s="19" t="s">
        <v>28</v>
      </c>
      <c r="D20" s="22">
        <f>D21+D27+D29+D31+D123</f>
        <v>1356809</v>
      </c>
      <c r="E20" s="22">
        <f>E21+E27+E29+E31+E123</f>
        <v>1956512.08</v>
      </c>
      <c r="F20" s="22">
        <f>F21+F27+F29+F31+F123</f>
        <v>1827375</v>
      </c>
      <c r="G20" s="22">
        <f t="shared" si="2"/>
        <v>93.399627770251229</v>
      </c>
      <c r="H20" s="47">
        <f t="shared" si="3"/>
        <v>34.803165352531138</v>
      </c>
    </row>
    <row r="21" spans="1:8" x14ac:dyDescent="0.25">
      <c r="A21" s="36"/>
      <c r="B21" s="33" t="s">
        <v>29</v>
      </c>
      <c r="C21" s="33" t="s">
        <v>30</v>
      </c>
      <c r="D21" s="44">
        <f>SUM(D22:D26)</f>
        <v>92000</v>
      </c>
      <c r="E21" s="44">
        <f>SUM(E22:E26)</f>
        <v>188592.68</v>
      </c>
      <c r="F21" s="29">
        <v>115000</v>
      </c>
      <c r="G21" s="29">
        <f t="shared" si="2"/>
        <v>60.977976451684121</v>
      </c>
      <c r="H21" s="48">
        <f t="shared" si="3"/>
        <v>2.1902258789471678</v>
      </c>
    </row>
    <row r="22" spans="1:8" s="59" customFormat="1" hidden="1" x14ac:dyDescent="0.25">
      <c r="A22" s="58"/>
      <c r="B22" s="62" t="s">
        <v>522</v>
      </c>
      <c r="C22" s="62" t="s">
        <v>523</v>
      </c>
      <c r="D22" s="61">
        <v>40000</v>
      </c>
      <c r="E22" s="61">
        <v>40000</v>
      </c>
      <c r="F22" s="29">
        <f t="shared" ref="F22:F80" si="4">F23+F24+F25</f>
        <v>2.3299790632847021E+31</v>
      </c>
      <c r="G22" s="29">
        <f t="shared" si="2"/>
        <v>5.824947658211755E+28</v>
      </c>
      <c r="H22" s="48">
        <f t="shared" si="3"/>
        <v>4.4375482102706397E+26</v>
      </c>
    </row>
    <row r="23" spans="1:8" s="59" customFormat="1" hidden="1" x14ac:dyDescent="0.25">
      <c r="A23" s="58"/>
      <c r="B23" s="62" t="s">
        <v>524</v>
      </c>
      <c r="C23" s="62" t="s">
        <v>185</v>
      </c>
      <c r="D23" s="61">
        <v>10000</v>
      </c>
      <c r="E23" s="61">
        <v>10000</v>
      </c>
      <c r="F23" s="29">
        <f t="shared" si="4"/>
        <v>1.2708976708825645E+31</v>
      </c>
      <c r="G23" s="29">
        <f t="shared" si="2"/>
        <v>1.2708976708825644E+29</v>
      </c>
      <c r="H23" s="48">
        <f t="shared" si="3"/>
        <v>2.4204808419658031E+26</v>
      </c>
    </row>
    <row r="24" spans="1:8" s="59" customFormat="1" hidden="1" x14ac:dyDescent="0.25">
      <c r="A24" s="58"/>
      <c r="B24" s="62" t="s">
        <v>525</v>
      </c>
      <c r="C24" s="62" t="s">
        <v>527</v>
      </c>
      <c r="D24" s="61">
        <v>15000</v>
      </c>
      <c r="E24" s="61">
        <v>82657.759999999995</v>
      </c>
      <c r="F24" s="29">
        <f t="shared" si="4"/>
        <v>6.3544883544128236E+30</v>
      </c>
      <c r="G24" s="29">
        <f t="shared" si="2"/>
        <v>7.6877093625726417E+27</v>
      </c>
      <c r="H24" s="48">
        <f t="shared" si="3"/>
        <v>1.2102404209829016E+26</v>
      </c>
    </row>
    <row r="25" spans="1:8" s="59" customFormat="1" hidden="1" x14ac:dyDescent="0.25">
      <c r="A25" s="58"/>
      <c r="B25" s="62" t="s">
        <v>526</v>
      </c>
      <c r="C25" s="62" t="s">
        <v>529</v>
      </c>
      <c r="D25" s="61">
        <v>20000</v>
      </c>
      <c r="E25" s="61">
        <v>20000</v>
      </c>
      <c r="F25" s="29">
        <f t="shared" si="4"/>
        <v>4.2363255696085491E+30</v>
      </c>
      <c r="G25" s="29">
        <f t="shared" si="2"/>
        <v>2.1181627848042745E+28</v>
      </c>
      <c r="H25" s="48">
        <f t="shared" si="3"/>
        <v>8.0682694732193444E+25</v>
      </c>
    </row>
    <row r="26" spans="1:8" s="59" customFormat="1" hidden="1" x14ac:dyDescent="0.25">
      <c r="A26" s="58"/>
      <c r="B26" s="62" t="s">
        <v>528</v>
      </c>
      <c r="C26" s="62" t="s">
        <v>184</v>
      </c>
      <c r="D26" s="61">
        <v>7000</v>
      </c>
      <c r="E26" s="61">
        <v>35934.92</v>
      </c>
      <c r="F26" s="29">
        <f t="shared" si="4"/>
        <v>2.1181627848042745E+30</v>
      </c>
      <c r="G26" s="29">
        <f t="shared" si="2"/>
        <v>5.8944413534363636E+27</v>
      </c>
      <c r="H26" s="48">
        <f t="shared" si="3"/>
        <v>4.0341347366096722E+25</v>
      </c>
    </row>
    <row r="27" spans="1:8" x14ac:dyDescent="0.25">
      <c r="A27" s="33"/>
      <c r="B27" s="33" t="s">
        <v>31</v>
      </c>
      <c r="C27" s="33" t="s">
        <v>32</v>
      </c>
      <c r="D27" s="34">
        <f t="shared" ref="D27:E27" si="5">D28</f>
        <v>4000</v>
      </c>
      <c r="E27" s="34">
        <f t="shared" si="5"/>
        <v>4000</v>
      </c>
      <c r="F27" s="29">
        <v>4000</v>
      </c>
      <c r="G27" s="29">
        <f t="shared" si="2"/>
        <v>100</v>
      </c>
      <c r="H27" s="48">
        <f t="shared" si="3"/>
        <v>7.6181769702510199E-2</v>
      </c>
    </row>
    <row r="28" spans="1:8" hidden="1" x14ac:dyDescent="0.25">
      <c r="A28" s="33"/>
      <c r="B28" s="37" t="s">
        <v>95</v>
      </c>
      <c r="C28" s="37" t="s">
        <v>96</v>
      </c>
      <c r="D28" s="35">
        <v>4000</v>
      </c>
      <c r="E28" s="35">
        <v>4000</v>
      </c>
      <c r="F28" s="29">
        <f t="shared" si="4"/>
        <v>2.1181627848042745E+30</v>
      </c>
      <c r="G28" s="29">
        <f t="shared" si="2"/>
        <v>5.295406962010686E+28</v>
      </c>
      <c r="H28" s="48">
        <f t="shared" si="3"/>
        <v>4.0341347366096722E+25</v>
      </c>
    </row>
    <row r="29" spans="1:8" x14ac:dyDescent="0.25">
      <c r="A29" s="33"/>
      <c r="B29" s="33" t="s">
        <v>33</v>
      </c>
      <c r="C29" s="33" t="s">
        <v>37</v>
      </c>
      <c r="D29" s="44">
        <f>D30</f>
        <v>10000</v>
      </c>
      <c r="E29" s="44">
        <f>E30</f>
        <v>10000</v>
      </c>
      <c r="F29" s="29">
        <v>10000</v>
      </c>
      <c r="G29" s="29">
        <f t="shared" si="2"/>
        <v>100</v>
      </c>
      <c r="H29" s="48">
        <f t="shared" si="3"/>
        <v>0.19045442425627548</v>
      </c>
    </row>
    <row r="30" spans="1:8" hidden="1" x14ac:dyDescent="0.25">
      <c r="A30" s="33"/>
      <c r="B30" s="45" t="s">
        <v>537</v>
      </c>
      <c r="C30" s="45" t="s">
        <v>550</v>
      </c>
      <c r="D30" s="8">
        <v>10000</v>
      </c>
      <c r="E30" s="8">
        <v>10000</v>
      </c>
      <c r="F30" s="29">
        <f t="shared" si="4"/>
        <v>2.1181627848042745E+30</v>
      </c>
      <c r="G30" s="29">
        <f t="shared" si="2"/>
        <v>2.1181627848042745E+28</v>
      </c>
      <c r="H30" s="48">
        <f t="shared" si="3"/>
        <v>4.0341347366096722E+25</v>
      </c>
    </row>
    <row r="31" spans="1:8" x14ac:dyDescent="0.25">
      <c r="A31" s="33"/>
      <c r="B31" s="33" t="s">
        <v>35</v>
      </c>
      <c r="C31" s="33" t="s">
        <v>34</v>
      </c>
      <c r="D31" s="34">
        <f>D32+D55+D65+D113+D114+D115+D122</f>
        <v>1237809</v>
      </c>
      <c r="E31" s="34">
        <f>E32+E55+E65+E113+E114+E115+E122</f>
        <v>1740919.4000000001</v>
      </c>
      <c r="F31" s="29">
        <v>1685375</v>
      </c>
      <c r="G31" s="29">
        <f t="shared" si="2"/>
        <v>96.809478945435373</v>
      </c>
      <c r="H31" s="48">
        <f t="shared" si="3"/>
        <v>32.09871252809203</v>
      </c>
    </row>
    <row r="32" spans="1:8" hidden="1" x14ac:dyDescent="0.25">
      <c r="A32" s="33"/>
      <c r="B32" s="33" t="s">
        <v>195</v>
      </c>
      <c r="C32" s="33" t="s">
        <v>114</v>
      </c>
      <c r="D32" s="34">
        <f>SUM(D33:D54)</f>
        <v>423800</v>
      </c>
      <c r="E32" s="34">
        <f>SUM(E33:E54)</f>
        <v>867865.54</v>
      </c>
      <c r="F32" s="29">
        <f t="shared" si="4"/>
        <v>1.3721434611433553E+30</v>
      </c>
      <c r="G32" s="29">
        <f t="shared" si="2"/>
        <v>1.5810553569661901E+26</v>
      </c>
      <c r="H32" s="48">
        <f t="shared" si="3"/>
        <v>2.6133079288907084E+25</v>
      </c>
    </row>
    <row r="33" spans="1:8" hidden="1" x14ac:dyDescent="0.25">
      <c r="A33" s="33"/>
      <c r="B33" s="37" t="s">
        <v>196</v>
      </c>
      <c r="C33" s="37" t="s">
        <v>97</v>
      </c>
      <c r="D33" s="61">
        <v>27000</v>
      </c>
      <c r="E33" s="61">
        <v>27000</v>
      </c>
      <c r="F33" s="29">
        <f t="shared" si="4"/>
        <v>7.4601932366091939E+29</v>
      </c>
      <c r="G33" s="29">
        <f t="shared" si="2"/>
        <v>2.7630345320774795E+27</v>
      </c>
      <c r="H33" s="48">
        <f t="shared" si="3"/>
        <v>1.4208268077189642E+25</v>
      </c>
    </row>
    <row r="34" spans="1:8" hidden="1" x14ac:dyDescent="0.25">
      <c r="A34" s="33"/>
      <c r="B34" s="37" t="s">
        <v>197</v>
      </c>
      <c r="C34" s="37" t="s">
        <v>98</v>
      </c>
      <c r="D34" s="61">
        <v>10000</v>
      </c>
      <c r="E34" s="61">
        <v>10000</v>
      </c>
      <c r="F34" s="29">
        <f t="shared" si="4"/>
        <v>4.056025095304158E+29</v>
      </c>
      <c r="G34" s="29">
        <f t="shared" si="2"/>
        <v>4.056025095304158E+27</v>
      </c>
      <c r="H34" s="48">
        <f t="shared" si="3"/>
        <v>7.7248792429515821E+24</v>
      </c>
    </row>
    <row r="35" spans="1:8" hidden="1" x14ac:dyDescent="0.25">
      <c r="A35" s="33"/>
      <c r="B35" s="37" t="s">
        <v>198</v>
      </c>
      <c r="C35" s="37" t="s">
        <v>99</v>
      </c>
      <c r="D35" s="35">
        <v>15000</v>
      </c>
      <c r="E35" s="35">
        <v>17200</v>
      </c>
      <c r="F35" s="29">
        <f t="shared" si="4"/>
        <v>2.2052162795202025E+29</v>
      </c>
      <c r="G35" s="29">
        <f t="shared" si="2"/>
        <v>1.2821024880931409E+27</v>
      </c>
      <c r="H35" s="48">
        <f t="shared" si="3"/>
        <v>4.1999319687658603E+24</v>
      </c>
    </row>
    <row r="36" spans="1:8" hidden="1" x14ac:dyDescent="0.25">
      <c r="A36" s="33"/>
      <c r="B36" s="37" t="s">
        <v>199</v>
      </c>
      <c r="C36" s="37" t="s">
        <v>100</v>
      </c>
      <c r="D36" s="35">
        <v>25000</v>
      </c>
      <c r="E36" s="35">
        <v>25000</v>
      </c>
      <c r="F36" s="29">
        <f t="shared" si="4"/>
        <v>1.1989518617848328E+29</v>
      </c>
      <c r="G36" s="29">
        <f t="shared" si="2"/>
        <v>4.7958074471393312E+26</v>
      </c>
      <c r="H36" s="48">
        <f t="shared" si="3"/>
        <v>2.2834568654721987E+24</v>
      </c>
    </row>
    <row r="37" spans="1:8" hidden="1" x14ac:dyDescent="0.25">
      <c r="A37" s="33"/>
      <c r="B37" s="37" t="s">
        <v>200</v>
      </c>
      <c r="C37" s="37" t="s">
        <v>102</v>
      </c>
      <c r="D37" s="35">
        <v>6000</v>
      </c>
      <c r="E37" s="35">
        <v>6000</v>
      </c>
      <c r="F37" s="29">
        <f t="shared" si="4"/>
        <v>6.5185695399912254E+28</v>
      </c>
      <c r="G37" s="29">
        <f t="shared" si="2"/>
        <v>1.0864282566652044E+27</v>
      </c>
      <c r="H37" s="48">
        <f t="shared" si="3"/>
        <v>1.2414904087135233E+24</v>
      </c>
    </row>
    <row r="38" spans="1:8" hidden="1" x14ac:dyDescent="0.25">
      <c r="A38" s="33"/>
      <c r="B38" s="37" t="s">
        <v>201</v>
      </c>
      <c r="C38" s="37" t="s">
        <v>101</v>
      </c>
      <c r="D38" s="35">
        <v>40000</v>
      </c>
      <c r="E38" s="35">
        <v>58715.21</v>
      </c>
      <c r="F38" s="29">
        <f t="shared" si="4"/>
        <v>3.5440746373624717E+28</v>
      </c>
      <c r="G38" s="29">
        <f t="shared" si="2"/>
        <v>6.0360418320269517E+25</v>
      </c>
      <c r="H38" s="48">
        <f t="shared" si="3"/>
        <v>6.7498469458013781E+23</v>
      </c>
    </row>
    <row r="39" spans="1:8" hidden="1" x14ac:dyDescent="0.25">
      <c r="A39" s="33"/>
      <c r="B39" s="37" t="s">
        <v>202</v>
      </c>
      <c r="C39" s="37" t="s">
        <v>103</v>
      </c>
      <c r="D39" s="35">
        <v>7000</v>
      </c>
      <c r="E39" s="35">
        <v>7100</v>
      </c>
      <c r="F39" s="29">
        <f t="shared" si="4"/>
        <v>1.926874440494631E+28</v>
      </c>
      <c r="G39" s="29">
        <f t="shared" si="2"/>
        <v>2.7139076626684946E+26</v>
      </c>
      <c r="H39" s="48">
        <f t="shared" si="3"/>
        <v>3.6698176217853794E+23</v>
      </c>
    </row>
    <row r="40" spans="1:8" hidden="1" x14ac:dyDescent="0.25">
      <c r="A40" s="33"/>
      <c r="B40" s="37" t="s">
        <v>203</v>
      </c>
      <c r="C40" s="37" t="s">
        <v>104</v>
      </c>
      <c r="D40" s="61">
        <v>70000</v>
      </c>
      <c r="E40" s="61">
        <v>132728.20000000001</v>
      </c>
      <c r="F40" s="29">
        <f t="shared" si="4"/>
        <v>1.0476204621341229E+28</v>
      </c>
      <c r="G40" s="29">
        <f t="shared" si="2"/>
        <v>7.8929757363855072E+24</v>
      </c>
      <c r="H40" s="48">
        <f t="shared" si="3"/>
        <v>1.9952395195484762E+23</v>
      </c>
    </row>
    <row r="41" spans="1:8" hidden="1" x14ac:dyDescent="0.25">
      <c r="A41" s="33"/>
      <c r="B41" s="37" t="s">
        <v>204</v>
      </c>
      <c r="C41" s="37" t="s">
        <v>105</v>
      </c>
      <c r="D41" s="35">
        <v>12000</v>
      </c>
      <c r="E41" s="35">
        <v>14654.85</v>
      </c>
      <c r="F41" s="29">
        <f t="shared" si="4"/>
        <v>5.6957973473371808E+27</v>
      </c>
      <c r="G41" s="29">
        <f t="shared" si="2"/>
        <v>3.8866295781513843E+25</v>
      </c>
      <c r="H41" s="48">
        <f t="shared" si="3"/>
        <v>1.0847898044675238E+23</v>
      </c>
    </row>
    <row r="42" spans="1:8" hidden="1" x14ac:dyDescent="0.25">
      <c r="A42" s="33"/>
      <c r="B42" s="37" t="s">
        <v>205</v>
      </c>
      <c r="C42" s="37" t="s">
        <v>106</v>
      </c>
      <c r="D42" s="61">
        <v>10000</v>
      </c>
      <c r="E42" s="61">
        <v>18219</v>
      </c>
      <c r="F42" s="29">
        <f t="shared" si="4"/>
        <v>3.096742436267899E+27</v>
      </c>
      <c r="G42" s="29">
        <f t="shared" si="2"/>
        <v>1.6997323872154887E+25</v>
      </c>
      <c r="H42" s="48">
        <f t="shared" si="3"/>
        <v>5.8978829776937848E+22</v>
      </c>
    </row>
    <row r="43" spans="1:8" hidden="1" x14ac:dyDescent="0.25">
      <c r="A43" s="33"/>
      <c r="B43" s="37" t="s">
        <v>206</v>
      </c>
      <c r="C43" s="37" t="s">
        <v>581</v>
      </c>
      <c r="D43" s="35">
        <v>7300</v>
      </c>
      <c r="E43" s="35">
        <v>15663.4</v>
      </c>
      <c r="F43" s="29">
        <f t="shared" si="4"/>
        <v>1.6836648377361493E+27</v>
      </c>
      <c r="G43" s="29">
        <f t="shared" si="2"/>
        <v>1.0749038125414338E+25</v>
      </c>
      <c r="H43" s="48">
        <f t="shared" si="3"/>
        <v>3.2066141731157375E+22</v>
      </c>
    </row>
    <row r="44" spans="1:8" hidden="1" x14ac:dyDescent="0.25">
      <c r="A44" s="33"/>
      <c r="B44" s="37" t="s">
        <v>207</v>
      </c>
      <c r="C44" s="37" t="s">
        <v>107</v>
      </c>
      <c r="D44" s="35">
        <v>7000</v>
      </c>
      <c r="E44" s="35">
        <v>11690.46</v>
      </c>
      <c r="F44" s="29">
        <f t="shared" si="4"/>
        <v>9.1539007333313195E+26</v>
      </c>
      <c r="G44" s="29">
        <f t="shared" si="2"/>
        <v>7.8302314308686915E+24</v>
      </c>
      <c r="H44" s="48">
        <f t="shared" si="3"/>
        <v>1.7434008938657144E+22</v>
      </c>
    </row>
    <row r="45" spans="1:8" hidden="1" x14ac:dyDescent="0.25">
      <c r="A45" s="33"/>
      <c r="B45" s="37" t="s">
        <v>208</v>
      </c>
      <c r="C45" s="37" t="s">
        <v>534</v>
      </c>
      <c r="D45" s="61">
        <v>7000</v>
      </c>
      <c r="E45" s="61">
        <v>10069.01</v>
      </c>
      <c r="F45" s="29">
        <f t="shared" si="4"/>
        <v>4.9768752519861789E+26</v>
      </c>
      <c r="G45" s="29">
        <f t="shared" si="2"/>
        <v>4.9427652291398847E+24</v>
      </c>
      <c r="H45" s="48">
        <f t="shared" si="3"/>
        <v>9.4786791071233364E+21</v>
      </c>
    </row>
    <row r="46" spans="1:8" hidden="1" x14ac:dyDescent="0.25">
      <c r="A46" s="33"/>
      <c r="B46" s="37" t="s">
        <v>209</v>
      </c>
      <c r="C46" s="37" t="s">
        <v>535</v>
      </c>
      <c r="D46" s="35">
        <v>7000</v>
      </c>
      <c r="E46" s="35">
        <v>8343.16</v>
      </c>
      <c r="F46" s="29">
        <f t="shared" si="4"/>
        <v>2.7058723920439942E+26</v>
      </c>
      <c r="G46" s="29">
        <f t="shared" si="2"/>
        <v>3.2432224625249836E+24</v>
      </c>
      <c r="H46" s="48">
        <f t="shared" si="3"/>
        <v>5.1534536853768991E+21</v>
      </c>
    </row>
    <row r="47" spans="1:8" hidden="1" x14ac:dyDescent="0.25">
      <c r="A47" s="33"/>
      <c r="B47" s="37" t="s">
        <v>210</v>
      </c>
      <c r="C47" s="37" t="s">
        <v>108</v>
      </c>
      <c r="D47" s="35">
        <v>3000</v>
      </c>
      <c r="E47" s="35">
        <v>3000</v>
      </c>
      <c r="F47" s="29">
        <f t="shared" si="4"/>
        <v>1.4711530893011461E+26</v>
      </c>
      <c r="G47" s="29">
        <f t="shared" si="2"/>
        <v>4.9038436310038208E+24</v>
      </c>
      <c r="H47" s="48">
        <f t="shared" si="3"/>
        <v>2.8018761461569081E+21</v>
      </c>
    </row>
    <row r="48" spans="1:8" hidden="1" x14ac:dyDescent="0.25">
      <c r="A48" s="33"/>
      <c r="B48" s="37" t="s">
        <v>211</v>
      </c>
      <c r="C48" s="37" t="s">
        <v>109</v>
      </c>
      <c r="D48" s="35">
        <v>67000</v>
      </c>
      <c r="E48" s="35">
        <v>67000</v>
      </c>
      <c r="F48" s="29">
        <f t="shared" si="4"/>
        <v>7.998497706410382E+25</v>
      </c>
      <c r="G48" s="29">
        <f t="shared" si="2"/>
        <v>1.1938056278224451E+23</v>
      </c>
      <c r="H48" s="48">
        <f t="shared" si="3"/>
        <v>1.5233492755895293E+21</v>
      </c>
    </row>
    <row r="49" spans="1:8" hidden="1" x14ac:dyDescent="0.25">
      <c r="A49" s="33"/>
      <c r="B49" s="37" t="s">
        <v>212</v>
      </c>
      <c r="C49" s="37" t="s">
        <v>110</v>
      </c>
      <c r="D49" s="35">
        <v>6000</v>
      </c>
      <c r="E49" s="35">
        <v>6732.25</v>
      </c>
      <c r="F49" s="29">
        <f t="shared" si="4"/>
        <v>4.3486953210180973E+25</v>
      </c>
      <c r="G49" s="29">
        <f t="shared" si="2"/>
        <v>6.4594976731673616E+23</v>
      </c>
      <c r="H49" s="48">
        <f t="shared" si="3"/>
        <v>8.2822826363046068E+20</v>
      </c>
    </row>
    <row r="50" spans="1:8" hidden="1" x14ac:dyDescent="0.25">
      <c r="A50" s="33"/>
      <c r="B50" s="37" t="s">
        <v>213</v>
      </c>
      <c r="C50" s="37" t="s">
        <v>111</v>
      </c>
      <c r="D50" s="35">
        <v>40000</v>
      </c>
      <c r="E50" s="35">
        <v>40000</v>
      </c>
      <c r="F50" s="29">
        <f t="shared" si="4"/>
        <v>2.3643378655829816E+25</v>
      </c>
      <c r="G50" s="29">
        <f t="shared" si="2"/>
        <v>5.9108446639574537E+22</v>
      </c>
      <c r="H50" s="48">
        <f t="shared" si="3"/>
        <v>4.50298606936918E+20</v>
      </c>
    </row>
    <row r="51" spans="1:8" hidden="1" x14ac:dyDescent="0.25">
      <c r="A51" s="33"/>
      <c r="B51" s="37" t="s">
        <v>530</v>
      </c>
      <c r="C51" s="64" t="s">
        <v>112</v>
      </c>
      <c r="D51" s="35">
        <v>0</v>
      </c>
      <c r="E51" s="35">
        <v>331250</v>
      </c>
      <c r="F51" s="29">
        <f t="shared" si="4"/>
        <v>1.2854645198093025E+25</v>
      </c>
      <c r="G51" s="29">
        <f t="shared" si="2"/>
        <v>3.8806476069714799E+21</v>
      </c>
      <c r="H51" s="48">
        <f t="shared" si="3"/>
        <v>2.4482240502215036E+20</v>
      </c>
    </row>
    <row r="52" spans="1:8" hidden="1" x14ac:dyDescent="0.25">
      <c r="A52" s="33"/>
      <c r="B52" s="37" t="s">
        <v>532</v>
      </c>
      <c r="C52" s="37" t="s">
        <v>531</v>
      </c>
      <c r="D52" s="35">
        <v>10000</v>
      </c>
      <c r="E52" s="35">
        <v>10000</v>
      </c>
      <c r="F52" s="29">
        <f t="shared" si="4"/>
        <v>6.988929356258137E+24</v>
      </c>
      <c r="G52" s="29">
        <f t="shared" si="2"/>
        <v>6.9889293562581365E+22</v>
      </c>
      <c r="H52" s="48">
        <f t="shared" si="3"/>
        <v>1.3310725167139253E+20</v>
      </c>
    </row>
    <row r="53" spans="1:8" hidden="1" x14ac:dyDescent="0.25">
      <c r="A53" s="33"/>
      <c r="B53" s="37" t="s">
        <v>544</v>
      </c>
      <c r="C53" s="37" t="s">
        <v>533</v>
      </c>
      <c r="D53" s="35">
        <v>7500</v>
      </c>
      <c r="E53" s="35">
        <v>7500</v>
      </c>
      <c r="F53" s="29">
        <f t="shared" si="4"/>
        <v>3.7998041014786556E+24</v>
      </c>
      <c r="G53" s="29">
        <f t="shared" si="2"/>
        <v>5.0664054686382079E+22</v>
      </c>
      <c r="H53" s="48">
        <f t="shared" si="3"/>
        <v>7.2368950243375153E+19</v>
      </c>
    </row>
    <row r="54" spans="1:8" hidden="1" x14ac:dyDescent="0.25">
      <c r="A54" s="33"/>
      <c r="B54" s="37" t="s">
        <v>545</v>
      </c>
      <c r="C54" s="37" t="s">
        <v>113</v>
      </c>
      <c r="D54" s="35">
        <v>40000</v>
      </c>
      <c r="E54" s="35">
        <v>40000</v>
      </c>
      <c r="F54" s="29">
        <f t="shared" si="4"/>
        <v>2.0659117403562326E+24</v>
      </c>
      <c r="G54" s="29">
        <f t="shared" si="2"/>
        <v>5.1647793508905816E+21</v>
      </c>
      <c r="H54" s="48">
        <f t="shared" si="3"/>
        <v>3.9346203107382641E+19</v>
      </c>
    </row>
    <row r="55" spans="1:8" hidden="1" x14ac:dyDescent="0.25">
      <c r="A55" s="33"/>
      <c r="B55" s="33" t="s">
        <v>115</v>
      </c>
      <c r="C55" s="33" t="s">
        <v>116</v>
      </c>
      <c r="D55" s="34">
        <f>SUM(D56:D64)</f>
        <v>99309</v>
      </c>
      <c r="E55" s="34">
        <f>SUM(E56:E64)</f>
        <v>114295.01999999999</v>
      </c>
      <c r="F55" s="29">
        <f t="shared" si="4"/>
        <v>1.1232135144232492E+24</v>
      </c>
      <c r="G55" s="29">
        <f t="shared" si="2"/>
        <v>9.8273180618302462E+20</v>
      </c>
      <c r="H55" s="48">
        <f t="shared" si="3"/>
        <v>2.1392098320634769E+19</v>
      </c>
    </row>
    <row r="56" spans="1:8" hidden="1" x14ac:dyDescent="0.25">
      <c r="A56" s="33"/>
      <c r="B56" s="37" t="s">
        <v>117</v>
      </c>
      <c r="C56" s="37" t="s">
        <v>551</v>
      </c>
      <c r="D56" s="35">
        <v>37500</v>
      </c>
      <c r="E56" s="35">
        <v>43750</v>
      </c>
      <c r="F56" s="29">
        <f t="shared" si="4"/>
        <v>6.1067884669917363E+23</v>
      </c>
      <c r="G56" s="29">
        <f t="shared" si="2"/>
        <v>1.3958373638838254E+21</v>
      </c>
      <c r="H56" s="48">
        <f t="shared" si="3"/>
        <v>1.1630648815357743E+19</v>
      </c>
    </row>
    <row r="57" spans="1:8" hidden="1" x14ac:dyDescent="0.25">
      <c r="A57" s="33"/>
      <c r="B57" s="37" t="s">
        <v>119</v>
      </c>
      <c r="C57" s="64" t="s">
        <v>120</v>
      </c>
      <c r="D57" s="35">
        <v>0</v>
      </c>
      <c r="E57" s="35">
        <v>0</v>
      </c>
      <c r="F57" s="29">
        <f t="shared" si="4"/>
        <v>3.320193792338096E+23</v>
      </c>
      <c r="G57" s="29" t="e">
        <f t="shared" si="2"/>
        <v>#DIV/0!</v>
      </c>
      <c r="H57" s="48">
        <f t="shared" si="3"/>
        <v>6.3234559713901189E+18</v>
      </c>
    </row>
    <row r="58" spans="1:8" hidden="1" x14ac:dyDescent="0.25">
      <c r="A58" s="33"/>
      <c r="B58" s="37" t="s">
        <v>121</v>
      </c>
      <c r="C58" s="37" t="s">
        <v>122</v>
      </c>
      <c r="D58" s="35">
        <v>6000</v>
      </c>
      <c r="E58" s="35">
        <v>6000</v>
      </c>
      <c r="F58" s="29">
        <f t="shared" si="4"/>
        <v>1.8051528849026602E+23</v>
      </c>
      <c r="G58" s="29">
        <f t="shared" si="2"/>
        <v>3.0085881415044338E+21</v>
      </c>
      <c r="H58" s="48">
        <f t="shared" si="3"/>
        <v>3.4379935338869084E+18</v>
      </c>
    </row>
    <row r="59" spans="1:8" hidden="1" x14ac:dyDescent="0.25">
      <c r="A59" s="33"/>
      <c r="B59" s="37" t="s">
        <v>123</v>
      </c>
      <c r="C59" s="37" t="s">
        <v>124</v>
      </c>
      <c r="D59" s="35">
        <v>2000</v>
      </c>
      <c r="E59" s="35">
        <v>2000</v>
      </c>
      <c r="F59" s="29">
        <f t="shared" si="4"/>
        <v>9.8144178975098077E+22</v>
      </c>
      <c r="G59" s="29">
        <f t="shared" si="2"/>
        <v>4.9072089487549043E+21</v>
      </c>
      <c r="H59" s="48">
        <f t="shared" si="3"/>
        <v>1.869199310080716E+18</v>
      </c>
    </row>
    <row r="60" spans="1:8" hidden="1" x14ac:dyDescent="0.25">
      <c r="A60" s="33"/>
      <c r="B60" s="37" t="s">
        <v>125</v>
      </c>
      <c r="C60" s="37" t="s">
        <v>126</v>
      </c>
      <c r="D60" s="35">
        <v>2000</v>
      </c>
      <c r="E60" s="35">
        <v>2000</v>
      </c>
      <c r="F60" s="29">
        <f t="shared" si="4"/>
        <v>5.3359911768445512E+22</v>
      </c>
      <c r="G60" s="29">
        <f t="shared" si="2"/>
        <v>2.6679955884222757E+21</v>
      </c>
      <c r="H60" s="48">
        <f t="shared" si="3"/>
        <v>1.0162631274224948E+18</v>
      </c>
    </row>
    <row r="61" spans="1:8" hidden="1" x14ac:dyDescent="0.25">
      <c r="A61" s="33"/>
      <c r="B61" s="37" t="s">
        <v>127</v>
      </c>
      <c r="C61" s="37" t="s">
        <v>128</v>
      </c>
      <c r="D61" s="35">
        <v>5000</v>
      </c>
      <c r="E61" s="35">
        <v>5000</v>
      </c>
      <c r="F61" s="29">
        <f t="shared" si="4"/>
        <v>2.9011197746722445E+22</v>
      </c>
      <c r="G61" s="29">
        <f t="shared" si="2"/>
        <v>5.8022395493444891E+20</v>
      </c>
      <c r="H61" s="48">
        <f t="shared" si="3"/>
        <v>5.5253109638369798E+17</v>
      </c>
    </row>
    <row r="62" spans="1:8" hidden="1" x14ac:dyDescent="0.25">
      <c r="A62" s="33"/>
      <c r="B62" s="37" t="s">
        <v>129</v>
      </c>
      <c r="C62" s="37" t="s">
        <v>130</v>
      </c>
      <c r="D62" s="35">
        <v>1500</v>
      </c>
      <c r="E62" s="35">
        <v>1500</v>
      </c>
      <c r="F62" s="29">
        <f t="shared" si="4"/>
        <v>1.5773069459930118E+22</v>
      </c>
      <c r="G62" s="29">
        <f t="shared" si="2"/>
        <v>1.0515379639953413E+21</v>
      </c>
      <c r="H62" s="48">
        <f t="shared" si="3"/>
        <v>3.0040508627452326E+17</v>
      </c>
    </row>
    <row r="63" spans="1:8" hidden="1" x14ac:dyDescent="0.25">
      <c r="A63" s="33"/>
      <c r="B63" s="37" t="s">
        <v>131</v>
      </c>
      <c r="C63" s="37" t="s">
        <v>179</v>
      </c>
      <c r="D63" s="35">
        <v>5309</v>
      </c>
      <c r="E63" s="35">
        <v>5309</v>
      </c>
      <c r="F63" s="29">
        <f t="shared" si="4"/>
        <v>8.5756445617929469E+21</v>
      </c>
      <c r="G63" s="29">
        <f t="shared" si="2"/>
        <v>1.6153031760770292E+20</v>
      </c>
      <c r="H63" s="48">
        <f t="shared" si="3"/>
        <v>1.6332694476427354E+17</v>
      </c>
    </row>
    <row r="64" spans="1:8" hidden="1" x14ac:dyDescent="0.25">
      <c r="A64" s="33"/>
      <c r="B64" s="37" t="s">
        <v>133</v>
      </c>
      <c r="C64" s="37" t="s">
        <v>134</v>
      </c>
      <c r="D64" s="35">
        <v>40000</v>
      </c>
      <c r="E64" s="35">
        <v>48736.02</v>
      </c>
      <c r="F64" s="29">
        <f t="shared" si="4"/>
        <v>4.6624837249993812E+21</v>
      </c>
      <c r="G64" s="29">
        <f t="shared" si="2"/>
        <v>9.5668126469896008E+18</v>
      </c>
      <c r="H64" s="48">
        <f t="shared" si="3"/>
        <v>8.8799065344901168E+16</v>
      </c>
    </row>
    <row r="65" spans="1:8" hidden="1" x14ac:dyDescent="0.25">
      <c r="A65" s="33"/>
      <c r="B65" s="33" t="s">
        <v>135</v>
      </c>
      <c r="C65" s="33" t="s">
        <v>136</v>
      </c>
      <c r="D65" s="34">
        <f>SUM(D66:D112)</f>
        <v>580100</v>
      </c>
      <c r="E65" s="34">
        <f>SUM(E66:E112)</f>
        <v>580100</v>
      </c>
      <c r="F65" s="29">
        <f t="shared" si="4"/>
        <v>2.5349411731377881E+21</v>
      </c>
      <c r="G65" s="29">
        <f t="shared" si="2"/>
        <v>4.3698348097531258E+17</v>
      </c>
      <c r="H65" s="48">
        <f t="shared" si="3"/>
        <v>4.8279076165348496E+16</v>
      </c>
    </row>
    <row r="66" spans="1:8" hidden="1" x14ac:dyDescent="0.25">
      <c r="A66" s="33"/>
      <c r="B66" s="37" t="s">
        <v>137</v>
      </c>
      <c r="C66" s="37" t="s">
        <v>138</v>
      </c>
      <c r="D66" s="35">
        <v>5500</v>
      </c>
      <c r="E66" s="35">
        <v>5500</v>
      </c>
      <c r="F66" s="29">
        <f t="shared" si="4"/>
        <v>1.3782196636557779E+21</v>
      </c>
      <c r="G66" s="29">
        <f t="shared" si="2"/>
        <v>2.5058539339195961E+19</v>
      </c>
      <c r="H66" s="48">
        <f t="shared" si="3"/>
        <v>2.624880325402388E+16</v>
      </c>
    </row>
    <row r="67" spans="1:8" hidden="1" x14ac:dyDescent="0.25">
      <c r="A67" s="33"/>
      <c r="B67" s="37" t="s">
        <v>139</v>
      </c>
      <c r="C67" s="37" t="s">
        <v>488</v>
      </c>
      <c r="D67" s="35">
        <v>1500</v>
      </c>
      <c r="E67" s="35">
        <v>1500</v>
      </c>
      <c r="F67" s="29">
        <f t="shared" si="4"/>
        <v>7.4932288820581538E+20</v>
      </c>
      <c r="G67" s="29">
        <f t="shared" si="2"/>
        <v>4.9954859213721027E+19</v>
      </c>
      <c r="H67" s="48">
        <f t="shared" si="3"/>
        <v>1.4271185925528804E+16</v>
      </c>
    </row>
    <row r="68" spans="1:8" hidden="1" x14ac:dyDescent="0.25">
      <c r="A68" s="33"/>
      <c r="B68" s="37" t="s">
        <v>140</v>
      </c>
      <c r="C68" s="37" t="s">
        <v>141</v>
      </c>
      <c r="D68" s="35">
        <v>37200</v>
      </c>
      <c r="E68" s="35">
        <v>37200</v>
      </c>
      <c r="F68" s="29">
        <f t="shared" si="4"/>
        <v>4.0739862127619487E+20</v>
      </c>
      <c r="G68" s="29">
        <f t="shared" si="2"/>
        <v>1.0951575840757926E+18</v>
      </c>
      <c r="H68" s="48">
        <f t="shared" si="3"/>
        <v>7759086985795811</v>
      </c>
    </row>
    <row r="69" spans="1:8" hidden="1" x14ac:dyDescent="0.25">
      <c r="A69" s="33"/>
      <c r="B69" s="37" t="s">
        <v>142</v>
      </c>
      <c r="C69" s="37" t="s">
        <v>143</v>
      </c>
      <c r="D69" s="35">
        <v>7000</v>
      </c>
      <c r="E69" s="35">
        <v>7000</v>
      </c>
      <c r="F69" s="29">
        <f t="shared" si="4"/>
        <v>2.2149815417376755E+20</v>
      </c>
      <c r="G69" s="29">
        <f t="shared" si="2"/>
        <v>3.1642593453395364E+18</v>
      </c>
      <c r="H69" s="48">
        <f t="shared" si="3"/>
        <v>4218530342699264</v>
      </c>
    </row>
    <row r="70" spans="1:8" hidden="1" x14ac:dyDescent="0.25">
      <c r="A70" s="33"/>
      <c r="B70" s="37" t="s">
        <v>144</v>
      </c>
      <c r="C70" s="37" t="s">
        <v>520</v>
      </c>
      <c r="D70" s="35">
        <v>5000</v>
      </c>
      <c r="E70" s="35">
        <v>5000</v>
      </c>
      <c r="F70" s="29">
        <f t="shared" si="4"/>
        <v>1.20426112755853E+20</v>
      </c>
      <c r="G70" s="29">
        <f t="shared" si="2"/>
        <v>2.4085222551170601E+18</v>
      </c>
      <c r="H70" s="48">
        <f t="shared" si="3"/>
        <v>2293568597033729.5</v>
      </c>
    </row>
    <row r="71" spans="1:8" hidden="1" x14ac:dyDescent="0.25">
      <c r="A71" s="33"/>
      <c r="B71" s="37" t="s">
        <v>145</v>
      </c>
      <c r="C71" s="37" t="s">
        <v>519</v>
      </c>
      <c r="D71" s="35">
        <v>37000</v>
      </c>
      <c r="E71" s="35">
        <v>37000</v>
      </c>
      <c r="F71" s="29">
        <f t="shared" si="4"/>
        <v>6.5474354346574381E+19</v>
      </c>
      <c r="G71" s="29">
        <f t="shared" si="2"/>
        <v>1.7695771445020102E+17</v>
      </c>
      <c r="H71" s="48">
        <f t="shared" si="3"/>
        <v>1246988046062819.3</v>
      </c>
    </row>
    <row r="72" spans="1:8" hidden="1" x14ac:dyDescent="0.25">
      <c r="A72" s="33"/>
      <c r="B72" s="37" t="s">
        <v>146</v>
      </c>
      <c r="C72" s="37" t="s">
        <v>506</v>
      </c>
      <c r="D72" s="35">
        <v>4000</v>
      </c>
      <c r="E72" s="35">
        <v>4000</v>
      </c>
      <c r="F72" s="29">
        <f t="shared" si="4"/>
        <v>3.5597687071340184E+19</v>
      </c>
      <c r="G72" s="29">
        <f t="shared" si="2"/>
        <v>8.8994217678350464E+17</v>
      </c>
      <c r="H72" s="48">
        <f t="shared" si="3"/>
        <v>677973699602715.5</v>
      </c>
    </row>
    <row r="73" spans="1:8" hidden="1" x14ac:dyDescent="0.25">
      <c r="A73" s="33"/>
      <c r="B73" s="37" t="s">
        <v>147</v>
      </c>
      <c r="C73" s="37" t="s">
        <v>507</v>
      </c>
      <c r="D73" s="35">
        <v>5000</v>
      </c>
      <c r="E73" s="35">
        <v>5000</v>
      </c>
      <c r="F73" s="29">
        <f t="shared" si="4"/>
        <v>1.9354071337938436E+19</v>
      </c>
      <c r="G73" s="29">
        <f t="shared" si="2"/>
        <v>3.870814267587687E+17</v>
      </c>
      <c r="H73" s="48">
        <f t="shared" si="3"/>
        <v>368606851368194.75</v>
      </c>
    </row>
    <row r="74" spans="1:8" hidden="1" x14ac:dyDescent="0.25">
      <c r="A74" s="33"/>
      <c r="B74" s="37" t="s">
        <v>148</v>
      </c>
      <c r="C74" s="37" t="s">
        <v>505</v>
      </c>
      <c r="D74" s="35">
        <v>15000</v>
      </c>
      <c r="E74" s="35">
        <v>15000</v>
      </c>
      <c r="F74" s="29">
        <f t="shared" si="4"/>
        <v>1.0522595937295761E+19</v>
      </c>
      <c r="G74" s="29">
        <f t="shared" si="2"/>
        <v>7.0150639581971736E+16</v>
      </c>
      <c r="H74" s="48">
        <f t="shared" si="3"/>
        <v>200407495091908.75</v>
      </c>
    </row>
    <row r="75" spans="1:8" hidden="1" x14ac:dyDescent="0.25">
      <c r="A75" s="33"/>
      <c r="B75" s="37" t="s">
        <v>149</v>
      </c>
      <c r="C75" s="37" t="s">
        <v>150</v>
      </c>
      <c r="D75" s="35">
        <v>7000</v>
      </c>
      <c r="E75" s="35">
        <v>7000</v>
      </c>
      <c r="F75" s="29">
        <f t="shared" si="4"/>
        <v>5.721019796105986E+18</v>
      </c>
      <c r="G75" s="29">
        <f t="shared" si="2"/>
        <v>8.172885423008552E+16</v>
      </c>
      <c r="H75" s="48">
        <f t="shared" si="3"/>
        <v>108959353142612.02</v>
      </c>
    </row>
    <row r="76" spans="1:8" hidden="1" x14ac:dyDescent="0.25">
      <c r="A76" s="33"/>
      <c r="B76" s="37" t="s">
        <v>151</v>
      </c>
      <c r="C76" s="37" t="s">
        <v>513</v>
      </c>
      <c r="D76" s="35">
        <v>2000</v>
      </c>
      <c r="E76" s="35">
        <v>2000</v>
      </c>
      <c r="F76" s="29">
        <f t="shared" si="4"/>
        <v>3.1104556045366876E+18</v>
      </c>
      <c r="G76" s="29">
        <f t="shared" si="2"/>
        <v>1.5552278022683437E+17</v>
      </c>
      <c r="H76" s="48">
        <f t="shared" si="3"/>
        <v>59240003133674.008</v>
      </c>
    </row>
    <row r="77" spans="1:8" hidden="1" x14ac:dyDescent="0.25">
      <c r="A77" s="33"/>
      <c r="B77" s="37" t="s">
        <v>152</v>
      </c>
      <c r="C77" s="37" t="s">
        <v>153</v>
      </c>
      <c r="D77" s="35">
        <v>900</v>
      </c>
      <c r="E77" s="35">
        <v>900</v>
      </c>
      <c r="F77" s="29">
        <f t="shared" si="4"/>
        <v>1.6911205366530872E+18</v>
      </c>
      <c r="G77" s="29">
        <f t="shared" si="2"/>
        <v>1.8790228185034304E+17</v>
      </c>
      <c r="H77" s="48">
        <f t="shared" si="3"/>
        <v>32208138815622.734</v>
      </c>
    </row>
    <row r="78" spans="1:8" hidden="1" x14ac:dyDescent="0.25">
      <c r="A78" s="33"/>
      <c r="B78" s="37" t="s">
        <v>154</v>
      </c>
      <c r="C78" s="37" t="s">
        <v>155</v>
      </c>
      <c r="D78" s="35">
        <v>2000</v>
      </c>
      <c r="E78" s="35">
        <v>2000</v>
      </c>
      <c r="F78" s="29">
        <f t="shared" si="4"/>
        <v>9.194436549162112E+17</v>
      </c>
      <c r="G78" s="29">
        <f t="shared" si="2"/>
        <v>4.597218274581056E+16</v>
      </c>
      <c r="H78" s="48">
        <f t="shared" si="3"/>
        <v>17511211193315.262</v>
      </c>
    </row>
    <row r="79" spans="1:8" hidden="1" x14ac:dyDescent="0.25">
      <c r="A79" s="33"/>
      <c r="B79" s="37" t="s">
        <v>156</v>
      </c>
      <c r="C79" s="37" t="s">
        <v>157</v>
      </c>
      <c r="D79" s="35">
        <v>10000</v>
      </c>
      <c r="E79" s="35">
        <v>10000</v>
      </c>
      <c r="F79" s="29">
        <f t="shared" si="4"/>
        <v>4.9989141296738906E+17</v>
      </c>
      <c r="G79" s="29">
        <f t="shared" si="2"/>
        <v>4998914129673891</v>
      </c>
      <c r="H79" s="48">
        <f t="shared" si="3"/>
        <v>9520653124736.0117</v>
      </c>
    </row>
    <row r="80" spans="1:8" hidden="1" x14ac:dyDescent="0.25">
      <c r="A80" s="33"/>
      <c r="B80" s="37" t="s">
        <v>158</v>
      </c>
      <c r="C80" s="37" t="s">
        <v>159</v>
      </c>
      <c r="D80" s="35">
        <v>20000</v>
      </c>
      <c r="E80" s="35">
        <v>20000</v>
      </c>
      <c r="F80" s="29">
        <f t="shared" si="4"/>
        <v>2.7178546876948678E+17</v>
      </c>
      <c r="G80" s="29">
        <f t="shared" si="2"/>
        <v>1358927343847434</v>
      </c>
      <c r="H80" s="48">
        <f t="shared" si="3"/>
        <v>5176274497571.4551</v>
      </c>
    </row>
    <row r="81" spans="1:8" hidden="1" x14ac:dyDescent="0.25">
      <c r="A81" s="33"/>
      <c r="B81" s="37" t="s">
        <v>160</v>
      </c>
      <c r="C81" s="37" t="s">
        <v>489</v>
      </c>
      <c r="D81" s="35">
        <v>1000</v>
      </c>
      <c r="E81" s="35">
        <v>1000</v>
      </c>
      <c r="F81" s="29">
        <f t="shared" ref="F81:F143" si="6">F82+F83+F84</f>
        <v>1.4776677317933542E+17</v>
      </c>
      <c r="G81" s="29">
        <f t="shared" ref="G81:G144" si="7">F81/E81*100</f>
        <v>1.4776677317933544E+16</v>
      </c>
      <c r="H81" s="48">
        <f t="shared" ref="H81:H144" si="8">F81/$F$300*100</f>
        <v>2814283571007.7979</v>
      </c>
    </row>
    <row r="82" spans="1:8" hidden="1" x14ac:dyDescent="0.25">
      <c r="A82" s="33"/>
      <c r="B82" s="37" t="s">
        <v>161</v>
      </c>
      <c r="C82" s="37" t="s">
        <v>162</v>
      </c>
      <c r="D82" s="35">
        <v>7000</v>
      </c>
      <c r="E82" s="35">
        <v>7000</v>
      </c>
      <c r="F82" s="29">
        <f t="shared" si="6"/>
        <v>8.0339171018566864E+16</v>
      </c>
      <c r="G82" s="29">
        <f t="shared" si="7"/>
        <v>1147702443122383.8</v>
      </c>
      <c r="H82" s="48">
        <f t="shared" si="8"/>
        <v>1530095056156.7605</v>
      </c>
    </row>
    <row r="83" spans="1:8" hidden="1" x14ac:dyDescent="0.25">
      <c r="A83" s="33"/>
      <c r="B83" s="37" t="s">
        <v>163</v>
      </c>
      <c r="C83" s="37" t="s">
        <v>164</v>
      </c>
      <c r="D83" s="35">
        <v>75000</v>
      </c>
      <c r="E83" s="35">
        <v>75000</v>
      </c>
      <c r="F83" s="29">
        <f t="shared" si="6"/>
        <v>4.3679524571584496E+16</v>
      </c>
      <c r="G83" s="29">
        <f t="shared" si="7"/>
        <v>58239366095446</v>
      </c>
      <c r="H83" s="48">
        <f t="shared" si="8"/>
        <v>831895870406.89636</v>
      </c>
    </row>
    <row r="84" spans="1:8" hidden="1" x14ac:dyDescent="0.25">
      <c r="A84" s="33"/>
      <c r="B84" s="37" t="s">
        <v>165</v>
      </c>
      <c r="C84" s="37" t="s">
        <v>504</v>
      </c>
      <c r="D84" s="35">
        <v>30000</v>
      </c>
      <c r="E84" s="35">
        <v>30000</v>
      </c>
      <c r="F84" s="29">
        <f t="shared" si="6"/>
        <v>2.3748077589184072E+16</v>
      </c>
      <c r="G84" s="29">
        <f t="shared" si="7"/>
        <v>79160258630613.578</v>
      </c>
      <c r="H84" s="48">
        <f t="shared" si="8"/>
        <v>452292644444.14111</v>
      </c>
    </row>
    <row r="85" spans="1:8" hidden="1" x14ac:dyDescent="0.25">
      <c r="A85" s="33"/>
      <c r="B85" s="37" t="s">
        <v>166</v>
      </c>
      <c r="C85" s="37" t="s">
        <v>167</v>
      </c>
      <c r="D85" s="35">
        <v>1200</v>
      </c>
      <c r="E85" s="35">
        <v>1200</v>
      </c>
      <c r="F85" s="29">
        <f t="shared" si="6"/>
        <v>1.29115688577983E+16</v>
      </c>
      <c r="G85" s="29">
        <f t="shared" si="7"/>
        <v>1075964071483191.6</v>
      </c>
      <c r="H85" s="48">
        <f t="shared" si="8"/>
        <v>245906541305.72314</v>
      </c>
    </row>
    <row r="86" spans="1:8" hidden="1" x14ac:dyDescent="0.25">
      <c r="A86" s="33"/>
      <c r="B86" s="37" t="s">
        <v>168</v>
      </c>
      <c r="C86" s="37" t="s">
        <v>169</v>
      </c>
      <c r="D86" s="35">
        <v>900</v>
      </c>
      <c r="E86" s="35">
        <v>900</v>
      </c>
      <c r="F86" s="29">
        <f t="shared" si="6"/>
        <v>7019878124602125</v>
      </c>
      <c r="G86" s="29">
        <f t="shared" si="7"/>
        <v>779986458289125</v>
      </c>
      <c r="H86" s="48">
        <f t="shared" si="8"/>
        <v>133696684657.03206</v>
      </c>
    </row>
    <row r="87" spans="1:8" hidden="1" x14ac:dyDescent="0.25">
      <c r="A87" s="33"/>
      <c r="B87" s="37" t="s">
        <v>170</v>
      </c>
      <c r="C87" s="37" t="s">
        <v>503</v>
      </c>
      <c r="D87" s="35">
        <v>17000</v>
      </c>
      <c r="E87" s="35">
        <v>17000</v>
      </c>
      <c r="F87" s="29">
        <f t="shared" si="6"/>
        <v>3816630606783650</v>
      </c>
      <c r="G87" s="29">
        <f t="shared" si="7"/>
        <v>22450768275197.941</v>
      </c>
      <c r="H87" s="48">
        <f t="shared" si="8"/>
        <v>72689418481.385941</v>
      </c>
    </row>
    <row r="88" spans="1:8" hidden="1" x14ac:dyDescent="0.25">
      <c r="A88" s="33"/>
      <c r="B88" s="37" t="s">
        <v>171</v>
      </c>
      <c r="C88" s="37" t="s">
        <v>490</v>
      </c>
      <c r="D88" s="35">
        <v>1400</v>
      </c>
      <c r="E88" s="35">
        <v>1400</v>
      </c>
      <c r="F88" s="29">
        <f t="shared" si="6"/>
        <v>2075060126412525</v>
      </c>
      <c r="G88" s="29">
        <f t="shared" si="7"/>
        <v>148218580458037.5</v>
      </c>
      <c r="H88" s="48">
        <f t="shared" si="8"/>
        <v>39520438167.305168</v>
      </c>
    </row>
    <row r="89" spans="1:8" hidden="1" x14ac:dyDescent="0.25">
      <c r="A89" s="33"/>
      <c r="B89" s="37" t="s">
        <v>172</v>
      </c>
      <c r="C89" s="37" t="s">
        <v>173</v>
      </c>
      <c r="D89" s="35">
        <v>50000</v>
      </c>
      <c r="E89" s="35">
        <v>50000</v>
      </c>
      <c r="F89" s="29">
        <f t="shared" si="6"/>
        <v>1128187391405950</v>
      </c>
      <c r="G89" s="29">
        <f t="shared" si="7"/>
        <v>2256374782811.8999</v>
      </c>
      <c r="H89" s="48">
        <f t="shared" si="8"/>
        <v>21486828008.34095</v>
      </c>
    </row>
    <row r="90" spans="1:8" hidden="1" x14ac:dyDescent="0.25">
      <c r="A90" s="33"/>
      <c r="B90" s="37" t="s">
        <v>174</v>
      </c>
      <c r="C90" s="37" t="s">
        <v>175</v>
      </c>
      <c r="D90" s="35">
        <v>20000</v>
      </c>
      <c r="E90" s="35">
        <v>20000</v>
      </c>
      <c r="F90" s="29">
        <f t="shared" si="6"/>
        <v>613383088965175</v>
      </c>
      <c r="G90" s="29">
        <f t="shared" si="7"/>
        <v>3066915444825.875</v>
      </c>
      <c r="H90" s="48">
        <f t="shared" si="8"/>
        <v>11682152305.73982</v>
      </c>
    </row>
    <row r="91" spans="1:8" hidden="1" x14ac:dyDescent="0.25">
      <c r="A91" s="33"/>
      <c r="B91" s="37" t="s">
        <v>176</v>
      </c>
      <c r="C91" s="37" t="s">
        <v>177</v>
      </c>
      <c r="D91" s="35">
        <v>11000</v>
      </c>
      <c r="E91" s="35">
        <v>11000</v>
      </c>
      <c r="F91" s="29">
        <f t="shared" si="6"/>
        <v>333489646041400</v>
      </c>
      <c r="G91" s="29">
        <f t="shared" si="7"/>
        <v>3031724054921.8184</v>
      </c>
      <c r="H91" s="48">
        <f t="shared" si="8"/>
        <v>6351457853.2243938</v>
      </c>
    </row>
    <row r="92" spans="1:8" hidden="1" x14ac:dyDescent="0.25">
      <c r="A92" s="33"/>
      <c r="B92" s="37" t="s">
        <v>178</v>
      </c>
      <c r="C92" s="37" t="s">
        <v>554</v>
      </c>
      <c r="D92" s="35">
        <v>5000</v>
      </c>
      <c r="E92" s="35">
        <v>5000</v>
      </c>
      <c r="F92" s="29">
        <f t="shared" si="6"/>
        <v>181314656399375</v>
      </c>
      <c r="G92" s="29">
        <f t="shared" si="7"/>
        <v>3626293127987.5</v>
      </c>
      <c r="H92" s="48">
        <f t="shared" si="8"/>
        <v>3453217849.3767381</v>
      </c>
    </row>
    <row r="93" spans="1:8" hidden="1" x14ac:dyDescent="0.25">
      <c r="A93" s="33"/>
      <c r="B93" s="37" t="s">
        <v>180</v>
      </c>
      <c r="C93" s="37" t="s">
        <v>521</v>
      </c>
      <c r="D93" s="35">
        <v>400</v>
      </c>
      <c r="E93" s="35">
        <v>400</v>
      </c>
      <c r="F93" s="29">
        <f t="shared" si="6"/>
        <v>98578786524400</v>
      </c>
      <c r="G93" s="29">
        <f t="shared" si="7"/>
        <v>24644696631100</v>
      </c>
      <c r="H93" s="48">
        <f t="shared" si="8"/>
        <v>1877476603.138689</v>
      </c>
    </row>
    <row r="94" spans="1:8" hidden="1" x14ac:dyDescent="0.25">
      <c r="A94" s="33"/>
      <c r="B94" s="37" t="s">
        <v>181</v>
      </c>
      <c r="C94" s="37" t="s">
        <v>182</v>
      </c>
      <c r="D94" s="35">
        <v>25000</v>
      </c>
      <c r="E94" s="35">
        <v>25000</v>
      </c>
      <c r="F94" s="29">
        <f t="shared" si="6"/>
        <v>53596203117625</v>
      </c>
      <c r="G94" s="29">
        <f t="shared" si="7"/>
        <v>214384812470.5</v>
      </c>
      <c r="H94" s="48">
        <f t="shared" si="8"/>
        <v>1020763400.7089665</v>
      </c>
    </row>
    <row r="95" spans="1:8" hidden="1" x14ac:dyDescent="0.25">
      <c r="A95" s="33"/>
      <c r="B95" s="37" t="s">
        <v>491</v>
      </c>
      <c r="C95" s="37" t="s">
        <v>494</v>
      </c>
      <c r="D95" s="35">
        <v>1500</v>
      </c>
      <c r="E95" s="35">
        <v>1500</v>
      </c>
      <c r="F95" s="29">
        <f t="shared" si="6"/>
        <v>29139666757350</v>
      </c>
      <c r="G95" s="29">
        <f t="shared" si="7"/>
        <v>1942644450490.0002</v>
      </c>
      <c r="H95" s="48">
        <f t="shared" si="8"/>
        <v>554977845.52908242</v>
      </c>
    </row>
    <row r="96" spans="1:8" hidden="1" x14ac:dyDescent="0.25">
      <c r="A96" s="33"/>
      <c r="B96" s="37" t="s">
        <v>492</v>
      </c>
      <c r="C96" s="37" t="s">
        <v>496</v>
      </c>
      <c r="D96" s="35">
        <v>10000</v>
      </c>
      <c r="E96" s="35">
        <v>10000</v>
      </c>
      <c r="F96" s="29">
        <f t="shared" si="6"/>
        <v>15842916649425</v>
      </c>
      <c r="G96" s="29">
        <f t="shared" si="7"/>
        <v>158429166494.25</v>
      </c>
      <c r="H96" s="48">
        <f t="shared" si="8"/>
        <v>301735356.90063995</v>
      </c>
    </row>
    <row r="97" spans="1:8" hidden="1" x14ac:dyDescent="0.25">
      <c r="A97" s="33"/>
      <c r="B97" s="37" t="s">
        <v>493</v>
      </c>
      <c r="C97" s="37" t="s">
        <v>498</v>
      </c>
      <c r="D97" s="35">
        <v>3000</v>
      </c>
      <c r="E97" s="35">
        <v>3000</v>
      </c>
      <c r="F97" s="29">
        <f t="shared" si="6"/>
        <v>8613619710850</v>
      </c>
      <c r="G97" s="29">
        <f t="shared" si="7"/>
        <v>287120657028.33331</v>
      </c>
      <c r="H97" s="48">
        <f t="shared" si="8"/>
        <v>164050198.27924427</v>
      </c>
    </row>
    <row r="98" spans="1:8" hidden="1" x14ac:dyDescent="0.25">
      <c r="A98" s="33"/>
      <c r="B98" s="37" t="s">
        <v>495</v>
      </c>
      <c r="C98" s="37" t="s">
        <v>500</v>
      </c>
      <c r="D98" s="35">
        <v>25000</v>
      </c>
      <c r="E98" s="35">
        <v>25000</v>
      </c>
      <c r="F98" s="29">
        <f t="shared" si="6"/>
        <v>4683130397075</v>
      </c>
      <c r="G98" s="29">
        <f t="shared" si="7"/>
        <v>18732521588.299999</v>
      </c>
      <c r="H98" s="48">
        <f t="shared" si="8"/>
        <v>89192290.349198192</v>
      </c>
    </row>
    <row r="99" spans="1:8" hidden="1" x14ac:dyDescent="0.25">
      <c r="A99" s="33"/>
      <c r="B99" s="37" t="s">
        <v>497</v>
      </c>
      <c r="C99" s="37" t="s">
        <v>501</v>
      </c>
      <c r="D99" s="35">
        <v>1300</v>
      </c>
      <c r="E99" s="35">
        <v>1300</v>
      </c>
      <c r="F99" s="29">
        <f t="shared" si="6"/>
        <v>2546166541500</v>
      </c>
      <c r="G99" s="29">
        <f t="shared" si="7"/>
        <v>195858964730.76923</v>
      </c>
      <c r="H99" s="48">
        <f t="shared" si="8"/>
        <v>48492868.272197463</v>
      </c>
    </row>
    <row r="100" spans="1:8" hidden="1" x14ac:dyDescent="0.25">
      <c r="A100" s="33"/>
      <c r="B100" s="37" t="s">
        <v>499</v>
      </c>
      <c r="C100" s="37" t="s">
        <v>502</v>
      </c>
      <c r="D100" s="35">
        <v>5000</v>
      </c>
      <c r="E100" s="35">
        <v>5000</v>
      </c>
      <c r="F100" s="29">
        <f t="shared" si="6"/>
        <v>1384322772275</v>
      </c>
      <c r="G100" s="29">
        <f t="shared" si="7"/>
        <v>27686455445.5</v>
      </c>
      <c r="H100" s="48">
        <f t="shared" si="8"/>
        <v>26365039.657848626</v>
      </c>
    </row>
    <row r="101" spans="1:8" hidden="1" x14ac:dyDescent="0.25">
      <c r="A101" s="33"/>
      <c r="B101" s="37" t="s">
        <v>514</v>
      </c>
      <c r="C101" s="37" t="s">
        <v>508</v>
      </c>
      <c r="D101" s="35">
        <v>1500</v>
      </c>
      <c r="E101" s="35">
        <v>1500</v>
      </c>
      <c r="F101" s="29">
        <f t="shared" si="6"/>
        <v>752641083300</v>
      </c>
      <c r="G101" s="29">
        <f t="shared" si="7"/>
        <v>50176072220</v>
      </c>
      <c r="H101" s="48">
        <f t="shared" si="8"/>
        <v>14334382.419152098</v>
      </c>
    </row>
    <row r="102" spans="1:8" hidden="1" x14ac:dyDescent="0.25">
      <c r="A102" s="33"/>
      <c r="B102" s="37" t="s">
        <v>515</v>
      </c>
      <c r="C102" s="37" t="s">
        <v>509</v>
      </c>
      <c r="D102" s="35">
        <v>3000</v>
      </c>
      <c r="E102" s="35">
        <v>3000</v>
      </c>
      <c r="F102" s="29">
        <f t="shared" si="6"/>
        <v>409202685925</v>
      </c>
      <c r="G102" s="29">
        <f t="shared" si="7"/>
        <v>13640089530.833334</v>
      </c>
      <c r="H102" s="48">
        <f t="shared" si="8"/>
        <v>7793446.1951967385</v>
      </c>
    </row>
    <row r="103" spans="1:8" hidden="1" x14ac:dyDescent="0.25">
      <c r="A103" s="33"/>
      <c r="B103" s="37" t="s">
        <v>516</v>
      </c>
      <c r="C103" s="37" t="s">
        <v>510</v>
      </c>
      <c r="D103" s="35">
        <v>1000</v>
      </c>
      <c r="E103" s="35">
        <v>1000</v>
      </c>
      <c r="F103" s="29">
        <f t="shared" si="6"/>
        <v>222479003050</v>
      </c>
      <c r="G103" s="29">
        <f t="shared" si="7"/>
        <v>22247900305</v>
      </c>
      <c r="H103" s="48">
        <f t="shared" si="8"/>
        <v>4237211.0434997911</v>
      </c>
    </row>
    <row r="104" spans="1:8" hidden="1" x14ac:dyDescent="0.25">
      <c r="A104" s="33"/>
      <c r="B104" s="37" t="s">
        <v>517</v>
      </c>
      <c r="C104" s="37" t="s">
        <v>511</v>
      </c>
      <c r="D104" s="35">
        <v>1500</v>
      </c>
      <c r="E104" s="35">
        <v>1500</v>
      </c>
      <c r="F104" s="29">
        <f t="shared" si="6"/>
        <v>120959394325</v>
      </c>
      <c r="G104" s="29">
        <f t="shared" si="7"/>
        <v>8063959621.666667</v>
      </c>
      <c r="H104" s="48">
        <f t="shared" si="8"/>
        <v>2303725.1804555668</v>
      </c>
    </row>
    <row r="105" spans="1:8" hidden="1" x14ac:dyDescent="0.25">
      <c r="A105" s="33"/>
      <c r="B105" s="37" t="s">
        <v>518</v>
      </c>
      <c r="C105" s="37" t="s">
        <v>512</v>
      </c>
      <c r="D105" s="35">
        <v>500</v>
      </c>
      <c r="E105" s="35">
        <v>500</v>
      </c>
      <c r="F105" s="29">
        <f t="shared" si="6"/>
        <v>65764288550</v>
      </c>
      <c r="G105" s="29">
        <f t="shared" si="7"/>
        <v>13152857710</v>
      </c>
      <c r="H105" s="48">
        <f t="shared" si="8"/>
        <v>1252509.971241382</v>
      </c>
    </row>
    <row r="106" spans="1:8" hidden="1" x14ac:dyDescent="0.25">
      <c r="A106" s="33"/>
      <c r="B106" s="37" t="s">
        <v>552</v>
      </c>
      <c r="C106" s="37" t="s">
        <v>118</v>
      </c>
      <c r="D106" s="35">
        <v>51000</v>
      </c>
      <c r="E106" s="35">
        <v>51000</v>
      </c>
      <c r="F106" s="29">
        <f t="shared" si="6"/>
        <v>35755320175</v>
      </c>
      <c r="G106" s="29">
        <f t="shared" si="7"/>
        <v>70108470.931372553</v>
      </c>
      <c r="H106" s="48">
        <f t="shared" si="8"/>
        <v>680975.89180284156</v>
      </c>
    </row>
    <row r="107" spans="1:8" hidden="1" x14ac:dyDescent="0.25">
      <c r="A107" s="33"/>
      <c r="B107" s="37" t="s">
        <v>559</v>
      </c>
      <c r="C107" s="37" t="s">
        <v>553</v>
      </c>
      <c r="D107" s="35">
        <v>2500</v>
      </c>
      <c r="E107" s="35">
        <v>2500</v>
      </c>
      <c r="F107" s="29">
        <f t="shared" si="6"/>
        <v>19439785600</v>
      </c>
      <c r="G107" s="29">
        <f t="shared" si="7"/>
        <v>777591424</v>
      </c>
      <c r="H107" s="48">
        <f t="shared" si="8"/>
        <v>370239.31741134345</v>
      </c>
    </row>
    <row r="108" spans="1:8" hidden="1" x14ac:dyDescent="0.25">
      <c r="A108" s="33"/>
      <c r="B108" s="37" t="s">
        <v>560</v>
      </c>
      <c r="C108" s="37" t="s">
        <v>555</v>
      </c>
      <c r="D108" s="35">
        <v>1500</v>
      </c>
      <c r="E108" s="35">
        <v>1500</v>
      </c>
      <c r="F108" s="29">
        <f t="shared" si="6"/>
        <v>10569182775</v>
      </c>
      <c r="G108" s="29">
        <f t="shared" si="7"/>
        <v>704612185</v>
      </c>
      <c r="H108" s="48">
        <f t="shared" si="8"/>
        <v>201294.76202719688</v>
      </c>
    </row>
    <row r="109" spans="1:8" hidden="1" x14ac:dyDescent="0.25">
      <c r="A109" s="33"/>
      <c r="B109" s="37" t="s">
        <v>561</v>
      </c>
      <c r="C109" s="37" t="s">
        <v>556</v>
      </c>
      <c r="D109" s="35">
        <v>4500</v>
      </c>
      <c r="E109" s="35">
        <v>4500</v>
      </c>
      <c r="F109" s="29">
        <f t="shared" si="6"/>
        <v>5746351800</v>
      </c>
      <c r="G109" s="29">
        <f t="shared" si="7"/>
        <v>127696706.66666667</v>
      </c>
      <c r="H109" s="48">
        <f t="shared" si="8"/>
        <v>109441.81236430122</v>
      </c>
    </row>
    <row r="110" spans="1:8" hidden="1" x14ac:dyDescent="0.25">
      <c r="A110" s="33"/>
      <c r="B110" s="37" t="s">
        <v>562</v>
      </c>
      <c r="C110" s="37" t="s">
        <v>557</v>
      </c>
      <c r="D110" s="35">
        <v>1300</v>
      </c>
      <c r="E110" s="35">
        <v>1300</v>
      </c>
      <c r="F110" s="29">
        <f t="shared" si="6"/>
        <v>3124251025</v>
      </c>
      <c r="G110" s="29">
        <f t="shared" si="7"/>
        <v>240327001.9230769</v>
      </c>
      <c r="H110" s="48">
        <f t="shared" si="8"/>
        <v>59502.743019845351</v>
      </c>
    </row>
    <row r="111" spans="1:8" hidden="1" x14ac:dyDescent="0.25">
      <c r="A111" s="33"/>
      <c r="B111" s="37" t="s">
        <v>563</v>
      </c>
      <c r="C111" s="37" t="s">
        <v>558</v>
      </c>
      <c r="D111" s="35">
        <v>8000</v>
      </c>
      <c r="E111" s="35">
        <v>8000</v>
      </c>
      <c r="F111" s="29">
        <f t="shared" si="6"/>
        <v>1698579950</v>
      </c>
      <c r="G111" s="29">
        <f t="shared" si="7"/>
        <v>21232249.375</v>
      </c>
      <c r="H111" s="48">
        <f t="shared" si="8"/>
        <v>32350.206643050318</v>
      </c>
    </row>
    <row r="112" spans="1:8" hidden="1" x14ac:dyDescent="0.25">
      <c r="A112" s="33"/>
      <c r="B112" s="37" t="s">
        <v>569</v>
      </c>
      <c r="C112" s="37" t="s">
        <v>112</v>
      </c>
      <c r="D112" s="35">
        <v>54000</v>
      </c>
      <c r="E112" s="35">
        <v>54000</v>
      </c>
      <c r="F112" s="29">
        <f t="shared" si="6"/>
        <v>923520825</v>
      </c>
      <c r="G112" s="29">
        <f t="shared" si="7"/>
        <v>1710223.75</v>
      </c>
      <c r="H112" s="48">
        <f t="shared" si="8"/>
        <v>17588.862701405553</v>
      </c>
    </row>
    <row r="113" spans="1:8" hidden="1" x14ac:dyDescent="0.25">
      <c r="A113" s="33"/>
      <c r="B113" s="33" t="s">
        <v>183</v>
      </c>
      <c r="C113" s="33" t="s">
        <v>187</v>
      </c>
      <c r="D113" s="44">
        <v>36000</v>
      </c>
      <c r="E113" s="44">
        <v>36000</v>
      </c>
      <c r="F113" s="29">
        <f t="shared" si="6"/>
        <v>502150250</v>
      </c>
      <c r="G113" s="29">
        <f t="shared" si="7"/>
        <v>1394861.8055555555</v>
      </c>
      <c r="H113" s="48">
        <f t="shared" si="8"/>
        <v>9563.6736753894802</v>
      </c>
    </row>
    <row r="114" spans="1:8" hidden="1" x14ac:dyDescent="0.25">
      <c r="A114" s="33"/>
      <c r="B114" s="33" t="s">
        <v>186</v>
      </c>
      <c r="C114" s="33" t="s">
        <v>189</v>
      </c>
      <c r="D114" s="44">
        <v>23000</v>
      </c>
      <c r="E114" s="44">
        <v>23000</v>
      </c>
      <c r="F114" s="29">
        <f t="shared" si="6"/>
        <v>272908875</v>
      </c>
      <c r="G114" s="29">
        <f t="shared" si="7"/>
        <v>1186560.3260869565</v>
      </c>
      <c r="H114" s="48">
        <f t="shared" si="8"/>
        <v>5197.6702662552852</v>
      </c>
    </row>
    <row r="115" spans="1:8" hidden="1" x14ac:dyDescent="0.25">
      <c r="A115" s="33"/>
      <c r="B115" s="33" t="s">
        <v>188</v>
      </c>
      <c r="C115" s="33" t="s">
        <v>190</v>
      </c>
      <c r="D115" s="34">
        <f>SUM(D116:D121)</f>
        <v>45600</v>
      </c>
      <c r="E115" s="34">
        <f>SUM(E116:E121)</f>
        <v>45600</v>
      </c>
      <c r="F115" s="29">
        <f t="shared" si="6"/>
        <v>148461700</v>
      </c>
      <c r="G115" s="29">
        <f t="shared" si="7"/>
        <v>325573.90350877197</v>
      </c>
      <c r="H115" s="48">
        <f t="shared" si="8"/>
        <v>2827.5187597607892</v>
      </c>
    </row>
    <row r="116" spans="1:8" hidden="1" x14ac:dyDescent="0.25">
      <c r="A116" s="33"/>
      <c r="B116" s="37" t="s">
        <v>575</v>
      </c>
      <c r="C116" s="37" t="s">
        <v>191</v>
      </c>
      <c r="D116" s="35">
        <v>31600</v>
      </c>
      <c r="E116" s="35">
        <v>31600</v>
      </c>
      <c r="F116" s="29">
        <f t="shared" si="6"/>
        <v>80779675</v>
      </c>
      <c r="G116" s="29">
        <f t="shared" si="7"/>
        <v>255631.8829113924</v>
      </c>
      <c r="H116" s="48">
        <f t="shared" si="8"/>
        <v>1538.4846493734049</v>
      </c>
    </row>
    <row r="117" spans="1:8" hidden="1" x14ac:dyDescent="0.25">
      <c r="A117" s="33"/>
      <c r="B117" s="37" t="s">
        <v>576</v>
      </c>
      <c r="C117" s="37" t="s">
        <v>543</v>
      </c>
      <c r="D117" s="35">
        <v>5000</v>
      </c>
      <c r="E117" s="35">
        <v>5000</v>
      </c>
      <c r="F117" s="29">
        <f t="shared" si="6"/>
        <v>43667500</v>
      </c>
      <c r="G117" s="29">
        <f t="shared" si="7"/>
        <v>873350</v>
      </c>
      <c r="H117" s="48">
        <f t="shared" si="8"/>
        <v>831.66685712109097</v>
      </c>
    </row>
    <row r="118" spans="1:8" hidden="1" x14ac:dyDescent="0.25">
      <c r="A118" s="33"/>
      <c r="B118" s="37" t="s">
        <v>577</v>
      </c>
      <c r="C118" s="37" t="s">
        <v>192</v>
      </c>
      <c r="D118" s="35">
        <v>0</v>
      </c>
      <c r="E118" s="35">
        <v>0</v>
      </c>
      <c r="F118" s="29">
        <f t="shared" si="6"/>
        <v>24014525</v>
      </c>
      <c r="G118" s="29" t="e">
        <f t="shared" si="7"/>
        <v>#DIV/0!</v>
      </c>
      <c r="H118" s="48">
        <f t="shared" si="8"/>
        <v>457.36725326629335</v>
      </c>
    </row>
    <row r="119" spans="1:8" hidden="1" x14ac:dyDescent="0.25">
      <c r="A119" s="33"/>
      <c r="B119" s="37" t="s">
        <v>578</v>
      </c>
      <c r="C119" s="37" t="s">
        <v>193</v>
      </c>
      <c r="D119" s="35">
        <v>0</v>
      </c>
      <c r="E119" s="35">
        <v>0</v>
      </c>
      <c r="F119" s="29">
        <f t="shared" si="6"/>
        <v>13097650</v>
      </c>
      <c r="G119" s="29" t="e">
        <f t="shared" si="7"/>
        <v>#DIV/0!</v>
      </c>
      <c r="H119" s="48">
        <f t="shared" si="8"/>
        <v>249.45053898602066</v>
      </c>
    </row>
    <row r="120" spans="1:8" hidden="1" x14ac:dyDescent="0.25">
      <c r="A120" s="33"/>
      <c r="B120" s="37" t="s">
        <v>579</v>
      </c>
      <c r="C120" s="37" t="s">
        <v>564</v>
      </c>
      <c r="D120" s="35">
        <v>4000</v>
      </c>
      <c r="E120" s="35">
        <v>4000</v>
      </c>
      <c r="F120" s="29">
        <f t="shared" si="6"/>
        <v>6555325</v>
      </c>
      <c r="G120" s="29">
        <f t="shared" si="7"/>
        <v>163883.125</v>
      </c>
      <c r="H120" s="48">
        <f t="shared" si="8"/>
        <v>124.84906486877689</v>
      </c>
    </row>
    <row r="121" spans="1:8" hidden="1" x14ac:dyDescent="0.25">
      <c r="A121" s="33"/>
      <c r="B121" s="37" t="s">
        <v>580</v>
      </c>
      <c r="C121" s="37" t="s">
        <v>582</v>
      </c>
      <c r="D121" s="35">
        <v>5000</v>
      </c>
      <c r="E121" s="35">
        <v>5000</v>
      </c>
      <c r="F121" s="29">
        <f t="shared" si="6"/>
        <v>4361550</v>
      </c>
      <c r="G121" s="29">
        <f t="shared" si="7"/>
        <v>87231</v>
      </c>
      <c r="H121" s="48">
        <f t="shared" si="8"/>
        <v>83.067649411495822</v>
      </c>
    </row>
    <row r="122" spans="1:8" hidden="1" x14ac:dyDescent="0.25">
      <c r="A122" s="33"/>
      <c r="B122" s="33" t="s">
        <v>574</v>
      </c>
      <c r="C122" s="33" t="s">
        <v>194</v>
      </c>
      <c r="D122" s="44">
        <v>30000</v>
      </c>
      <c r="E122" s="44">
        <v>74058.84</v>
      </c>
      <c r="F122" s="29">
        <f t="shared" si="6"/>
        <v>2180775</v>
      </c>
      <c r="G122" s="29">
        <f t="shared" si="7"/>
        <v>2944.6518470988744</v>
      </c>
      <c r="H122" s="48">
        <f t="shared" si="8"/>
        <v>41.533824705747911</v>
      </c>
    </row>
    <row r="123" spans="1:8" x14ac:dyDescent="0.25">
      <c r="A123" s="33"/>
      <c r="B123" s="33" t="s">
        <v>36</v>
      </c>
      <c r="C123" s="33" t="s">
        <v>92</v>
      </c>
      <c r="D123" s="44">
        <v>13000</v>
      </c>
      <c r="E123" s="44">
        <v>13000</v>
      </c>
      <c r="F123" s="29">
        <v>13000</v>
      </c>
      <c r="G123" s="29">
        <f t="shared" si="7"/>
        <v>100</v>
      </c>
      <c r="H123" s="48">
        <f t="shared" si="8"/>
        <v>0.2475907515331581</v>
      </c>
    </row>
    <row r="124" spans="1:8" x14ac:dyDescent="0.25">
      <c r="A124" s="19" t="s">
        <v>10</v>
      </c>
      <c r="B124" s="19"/>
      <c r="C124" s="19" t="s">
        <v>38</v>
      </c>
      <c r="D124" s="46">
        <f>D125+D126+D138+D144+D149+D162+D167+D181+D185+D187+D205</f>
        <v>2226355</v>
      </c>
      <c r="E124" s="46">
        <f>E125+E126+E138+E144+E149+E162+E167+E181+E185+E187+E205</f>
        <v>2226355</v>
      </c>
      <c r="F124" s="46">
        <f>F125+F126+F138+F144+F149+F162+F167+F181+F185+F187+F205</f>
        <v>2167775</v>
      </c>
      <c r="G124" s="22">
        <f t="shared" si="7"/>
        <v>97.368793386499448</v>
      </c>
      <c r="H124" s="47">
        <f t="shared" si="8"/>
        <v>41.286233954214758</v>
      </c>
    </row>
    <row r="125" spans="1:8" x14ac:dyDescent="0.25">
      <c r="A125" s="37"/>
      <c r="B125" s="33" t="s">
        <v>39</v>
      </c>
      <c r="C125" s="33" t="s">
        <v>483</v>
      </c>
      <c r="D125" s="44">
        <v>0</v>
      </c>
      <c r="E125" s="44">
        <v>0</v>
      </c>
      <c r="F125" s="66">
        <v>0</v>
      </c>
      <c r="G125" s="29">
        <v>0</v>
      </c>
      <c r="H125" s="48">
        <f t="shared" si="8"/>
        <v>0</v>
      </c>
    </row>
    <row r="126" spans="1:8" x14ac:dyDescent="0.25">
      <c r="A126" s="33"/>
      <c r="B126" s="33" t="s">
        <v>40</v>
      </c>
      <c r="C126" s="33" t="s">
        <v>41</v>
      </c>
      <c r="D126" s="34">
        <f t="shared" ref="D126:E126" si="9">D127+D132+D137</f>
        <v>459875</v>
      </c>
      <c r="E126" s="34">
        <f t="shared" si="9"/>
        <v>459875</v>
      </c>
      <c r="F126" s="29">
        <v>565925</v>
      </c>
      <c r="G126" s="29">
        <f t="shared" si="7"/>
        <v>123.06061429736341</v>
      </c>
      <c r="H126" s="48">
        <f t="shared" si="8"/>
        <v>10.778292004723269</v>
      </c>
    </row>
    <row r="127" spans="1:8" hidden="1" x14ac:dyDescent="0.25">
      <c r="A127" s="33"/>
      <c r="B127" s="33" t="s">
        <v>214</v>
      </c>
      <c r="C127" s="33" t="s">
        <v>215</v>
      </c>
      <c r="D127" s="34">
        <f t="shared" ref="D127:E127" si="10">SUM(D128:D131)</f>
        <v>223875</v>
      </c>
      <c r="E127" s="34">
        <f t="shared" si="10"/>
        <v>223875</v>
      </c>
      <c r="F127" s="29">
        <f t="shared" si="6"/>
        <v>2.9229436688619299E+30</v>
      </c>
      <c r="G127" s="29">
        <f t="shared" si="7"/>
        <v>1.3056141457786398E+27</v>
      </c>
      <c r="H127" s="48">
        <f t="shared" si="8"/>
        <v>5.566875535866244E+25</v>
      </c>
    </row>
    <row r="128" spans="1:8" hidden="1" x14ac:dyDescent="0.25">
      <c r="A128" s="33"/>
      <c r="B128" s="37" t="s">
        <v>216</v>
      </c>
      <c r="C128" s="37" t="s">
        <v>217</v>
      </c>
      <c r="D128" s="35">
        <v>2875</v>
      </c>
      <c r="E128" s="35">
        <v>2875</v>
      </c>
      <c r="F128" s="29">
        <f t="shared" si="6"/>
        <v>1.5893539113492229E+30</v>
      </c>
      <c r="G128" s="29">
        <f t="shared" si="7"/>
        <v>5.5281875177364278E+28</v>
      </c>
      <c r="H128" s="48">
        <f t="shared" si="8"/>
        <v>3.0269948412547575E+25</v>
      </c>
    </row>
    <row r="129" spans="1:8" hidden="1" x14ac:dyDescent="0.25">
      <c r="A129" s="33"/>
      <c r="B129" s="37" t="s">
        <v>218</v>
      </c>
      <c r="C129" s="37" t="s">
        <v>219</v>
      </c>
      <c r="D129" s="35">
        <v>130000</v>
      </c>
      <c r="E129" s="35">
        <v>130000</v>
      </c>
      <c r="F129" s="29">
        <f t="shared" si="6"/>
        <v>8.6384035760432141E+29</v>
      </c>
      <c r="G129" s="29">
        <f t="shared" si="7"/>
        <v>6.6449258277255487E+26</v>
      </c>
      <c r="H129" s="48">
        <f t="shared" si="8"/>
        <v>1.6452221795686616E+25</v>
      </c>
    </row>
    <row r="130" spans="1:8" hidden="1" x14ac:dyDescent="0.25">
      <c r="A130" s="33"/>
      <c r="B130" s="37" t="s">
        <v>220</v>
      </c>
      <c r="C130" s="37" t="s">
        <v>221</v>
      </c>
      <c r="D130" s="35">
        <v>36000</v>
      </c>
      <c r="E130" s="35">
        <v>36000</v>
      </c>
      <c r="F130" s="29">
        <f t="shared" si="6"/>
        <v>4.697493999083853E+29</v>
      </c>
      <c r="G130" s="29">
        <f t="shared" si="7"/>
        <v>1.3048594441899591E+27</v>
      </c>
      <c r="H130" s="48">
        <f t="shared" si="8"/>
        <v>8.9465851504282425E+24</v>
      </c>
    </row>
    <row r="131" spans="1:8" hidden="1" x14ac:dyDescent="0.25">
      <c r="A131" s="33"/>
      <c r="B131" s="37" t="s">
        <v>222</v>
      </c>
      <c r="C131" s="37" t="s">
        <v>538</v>
      </c>
      <c r="D131" s="35">
        <v>55000</v>
      </c>
      <c r="E131" s="35">
        <v>55000</v>
      </c>
      <c r="F131" s="29">
        <f t="shared" si="6"/>
        <v>2.5576415383651621E+29</v>
      </c>
      <c r="G131" s="29">
        <f t="shared" si="7"/>
        <v>4.6502573424821132E+26</v>
      </c>
      <c r="H131" s="48">
        <f t="shared" si="8"/>
        <v>4.8711414664327164E+24</v>
      </c>
    </row>
    <row r="132" spans="1:8" hidden="1" x14ac:dyDescent="0.25">
      <c r="A132" s="33"/>
      <c r="B132" s="33" t="s">
        <v>223</v>
      </c>
      <c r="C132" s="33" t="s">
        <v>224</v>
      </c>
      <c r="D132" s="34">
        <f t="shared" ref="D132:E132" si="11">SUM(D133:D136)</f>
        <v>226000</v>
      </c>
      <c r="E132" s="34">
        <f t="shared" si="11"/>
        <v>226000</v>
      </c>
      <c r="F132" s="29">
        <f t="shared" si="6"/>
        <v>1.383268038594199E+29</v>
      </c>
      <c r="G132" s="29">
        <f t="shared" si="7"/>
        <v>6.1206550380274291E+25</v>
      </c>
      <c r="H132" s="48">
        <f t="shared" si="8"/>
        <v>2.6344951788256561E+24</v>
      </c>
    </row>
    <row r="133" spans="1:8" hidden="1" x14ac:dyDescent="0.25">
      <c r="A133" s="33"/>
      <c r="B133" s="37" t="s">
        <v>225</v>
      </c>
      <c r="C133" s="37" t="s">
        <v>226</v>
      </c>
      <c r="D133" s="35">
        <v>130000</v>
      </c>
      <c r="E133" s="35">
        <v>130000</v>
      </c>
      <c r="F133" s="29">
        <f t="shared" si="6"/>
        <v>7.5658442212449215E+28</v>
      </c>
      <c r="G133" s="29">
        <f t="shared" si="7"/>
        <v>5.8198801701884013E+25</v>
      </c>
      <c r="H133" s="48">
        <f t="shared" si="8"/>
        <v>1.4409485051698706E+24</v>
      </c>
    </row>
    <row r="134" spans="1:8" hidden="1" x14ac:dyDescent="0.25">
      <c r="A134" s="33"/>
      <c r="B134" s="37" t="s">
        <v>227</v>
      </c>
      <c r="C134" s="37" t="s">
        <v>228</v>
      </c>
      <c r="D134" s="35">
        <v>41000</v>
      </c>
      <c r="E134" s="35">
        <v>41000</v>
      </c>
      <c r="F134" s="29">
        <f t="shared" si="6"/>
        <v>4.1778907764647128E+28</v>
      </c>
      <c r="G134" s="29">
        <f t="shared" si="7"/>
        <v>1.0189977503572471E+26</v>
      </c>
      <c r="H134" s="48">
        <f t="shared" si="8"/>
        <v>7.9569778243719062E+23</v>
      </c>
    </row>
    <row r="135" spans="1:8" hidden="1" x14ac:dyDescent="0.25">
      <c r="A135" s="33"/>
      <c r="B135" s="37" t="s">
        <v>229</v>
      </c>
      <c r="C135" s="37" t="s">
        <v>230</v>
      </c>
      <c r="D135" s="35">
        <v>0</v>
      </c>
      <c r="E135" s="35">
        <v>0</v>
      </c>
      <c r="F135" s="29">
        <f t="shared" si="6"/>
        <v>2.0889453882323564E+28</v>
      </c>
      <c r="G135" s="29" t="e">
        <f t="shared" si="7"/>
        <v>#DIV/0!</v>
      </c>
      <c r="H135" s="48">
        <f t="shared" si="8"/>
        <v>3.9784889121859531E+23</v>
      </c>
    </row>
    <row r="136" spans="1:8" hidden="1" x14ac:dyDescent="0.25">
      <c r="A136" s="33"/>
      <c r="B136" s="37" t="s">
        <v>231</v>
      </c>
      <c r="C136" s="37" t="s">
        <v>232</v>
      </c>
      <c r="D136" s="35">
        <v>55000</v>
      </c>
      <c r="E136" s="35">
        <v>55000</v>
      </c>
      <c r="F136" s="29">
        <f t="shared" si="6"/>
        <v>1.2990080565478518E+28</v>
      </c>
      <c r="G136" s="29">
        <f t="shared" si="7"/>
        <v>2.3618328300870034E+25</v>
      </c>
      <c r="H136" s="48">
        <f t="shared" si="8"/>
        <v>2.4740183151408446E+23</v>
      </c>
    </row>
    <row r="137" spans="1:8" hidden="1" x14ac:dyDescent="0.25">
      <c r="A137" s="33"/>
      <c r="B137" s="33" t="s">
        <v>233</v>
      </c>
      <c r="C137" s="33" t="s">
        <v>234</v>
      </c>
      <c r="D137" s="44">
        <v>10000</v>
      </c>
      <c r="E137" s="44">
        <v>10000</v>
      </c>
      <c r="F137" s="29">
        <f t="shared" si="6"/>
        <v>7.8993733168450448E+27</v>
      </c>
      <c r="G137" s="29">
        <f t="shared" si="7"/>
        <v>7.8993733168450448E+25</v>
      </c>
      <c r="H137" s="48">
        <f t="shared" si="8"/>
        <v>1.5044705970451082E+23</v>
      </c>
    </row>
    <row r="138" spans="1:8" x14ac:dyDescent="0.25">
      <c r="A138" s="36"/>
      <c r="B138" s="33" t="s">
        <v>42</v>
      </c>
      <c r="C138" s="33" t="s">
        <v>43</v>
      </c>
      <c r="D138" s="34">
        <f t="shared" ref="D138:E138" si="12">SUM(D139:D143)</f>
        <v>152080</v>
      </c>
      <c r="E138" s="34">
        <f t="shared" si="12"/>
        <v>152080</v>
      </c>
      <c r="F138" s="29">
        <v>201250</v>
      </c>
      <c r="G138" s="29">
        <f t="shared" si="7"/>
        <v>132.3316675433982</v>
      </c>
      <c r="H138" s="48">
        <f t="shared" si="8"/>
        <v>3.8328952881575438</v>
      </c>
    </row>
    <row r="139" spans="1:8" hidden="1" x14ac:dyDescent="0.25">
      <c r="A139" s="36"/>
      <c r="B139" s="37" t="s">
        <v>235</v>
      </c>
      <c r="C139" s="37" t="s">
        <v>236</v>
      </c>
      <c r="D139" s="35">
        <v>6000</v>
      </c>
      <c r="E139" s="35">
        <v>6000</v>
      </c>
      <c r="F139" s="29">
        <f t="shared" si="6"/>
        <v>5.0907072486334735E+27</v>
      </c>
      <c r="G139" s="29">
        <f t="shared" si="7"/>
        <v>8.484512081055788E+25</v>
      </c>
      <c r="H139" s="48">
        <f t="shared" si="8"/>
        <v>9.6954771809573645E+22</v>
      </c>
    </row>
    <row r="140" spans="1:8" hidden="1" x14ac:dyDescent="0.25">
      <c r="A140" s="36"/>
      <c r="B140" s="37" t="s">
        <v>237</v>
      </c>
      <c r="C140" s="37" t="s">
        <v>238</v>
      </c>
      <c r="D140" s="61">
        <v>70000</v>
      </c>
      <c r="E140" s="61">
        <v>70000</v>
      </c>
      <c r="F140" s="29">
        <f t="shared" si="6"/>
        <v>2.8086660682115713E+27</v>
      </c>
      <c r="G140" s="29">
        <f t="shared" si="7"/>
        <v>4.0123800974451015E+24</v>
      </c>
      <c r="H140" s="48">
        <f t="shared" si="8"/>
        <v>5.3492287894937171E+22</v>
      </c>
    </row>
    <row r="141" spans="1:8" hidden="1" x14ac:dyDescent="0.25">
      <c r="A141" s="36"/>
      <c r="B141" s="37" t="s">
        <v>239</v>
      </c>
      <c r="C141" s="37" t="s">
        <v>568</v>
      </c>
      <c r="D141" s="35">
        <v>20000</v>
      </c>
      <c r="E141" s="35">
        <v>20000</v>
      </c>
      <c r="F141" s="29">
        <f t="shared" si="6"/>
        <v>1.4043330341057857E+27</v>
      </c>
      <c r="G141" s="29">
        <f t="shared" si="7"/>
        <v>7.0216651705289278E+24</v>
      </c>
      <c r="H141" s="48">
        <f t="shared" si="8"/>
        <v>2.6746143947468585E+22</v>
      </c>
    </row>
    <row r="142" spans="1:8" hidden="1" x14ac:dyDescent="0.25">
      <c r="A142" s="36"/>
      <c r="B142" s="37" t="s">
        <v>240</v>
      </c>
      <c r="C142" s="37" t="s">
        <v>571</v>
      </c>
      <c r="D142" s="35">
        <v>40000</v>
      </c>
      <c r="E142" s="35">
        <v>40000</v>
      </c>
      <c r="F142" s="29">
        <f t="shared" si="6"/>
        <v>8.7770814631611605E+26</v>
      </c>
      <c r="G142" s="29">
        <f t="shared" si="7"/>
        <v>2.1942703657902903E+24</v>
      </c>
      <c r="H142" s="48">
        <f t="shared" si="8"/>
        <v>1.6716339967167866E+22</v>
      </c>
    </row>
    <row r="143" spans="1:8" hidden="1" x14ac:dyDescent="0.25">
      <c r="A143" s="36"/>
      <c r="B143" s="37" t="s">
        <v>570</v>
      </c>
      <c r="C143" s="37" t="s">
        <v>241</v>
      </c>
      <c r="D143" s="35">
        <v>16080</v>
      </c>
      <c r="E143" s="35">
        <v>16080</v>
      </c>
      <c r="F143" s="29">
        <f t="shared" si="6"/>
        <v>5.2662488778966963E+26</v>
      </c>
      <c r="G143" s="29">
        <f t="shared" si="7"/>
        <v>3.2750303967019253E+24</v>
      </c>
      <c r="H143" s="48">
        <f t="shared" si="8"/>
        <v>1.0029803980300722E+22</v>
      </c>
    </row>
    <row r="144" spans="1:8" x14ac:dyDescent="0.25">
      <c r="A144" s="36"/>
      <c r="B144" s="33" t="s">
        <v>44</v>
      </c>
      <c r="C144" s="33" t="s">
        <v>45</v>
      </c>
      <c r="D144" s="34">
        <f t="shared" ref="D144:E144" si="13">SUM(D145:D148)</f>
        <v>513000</v>
      </c>
      <c r="E144" s="34">
        <f t="shared" si="13"/>
        <v>513000</v>
      </c>
      <c r="F144" s="29">
        <v>442000</v>
      </c>
      <c r="G144" s="29">
        <f t="shared" si="7"/>
        <v>86.159844054580887</v>
      </c>
      <c r="H144" s="48">
        <f t="shared" si="8"/>
        <v>8.4180855521273763</v>
      </c>
    </row>
    <row r="145" spans="1:8" hidden="1" x14ac:dyDescent="0.25">
      <c r="A145" s="36"/>
      <c r="B145" s="37" t="s">
        <v>242</v>
      </c>
      <c r="C145" s="37" t="s">
        <v>243</v>
      </c>
      <c r="D145" s="35">
        <v>50000</v>
      </c>
      <c r="E145" s="35">
        <v>50000</v>
      </c>
      <c r="F145" s="29">
        <f t="shared" ref="F145:F207" si="14">F146+F147+F148</f>
        <v>3.5108325852644642E+26</v>
      </c>
      <c r="G145" s="29">
        <f t="shared" ref="G145:G208" si="15">F145/E145*100</f>
        <v>7.0216651705289288E+23</v>
      </c>
      <c r="H145" s="48">
        <f t="shared" ref="H145:H208" si="16">F145/$F$300*100</f>
        <v>6.6865359868671463E+21</v>
      </c>
    </row>
    <row r="146" spans="1:8" hidden="1" x14ac:dyDescent="0.25">
      <c r="A146" s="36"/>
      <c r="B146" s="37" t="s">
        <v>244</v>
      </c>
      <c r="C146" s="37" t="s">
        <v>245</v>
      </c>
      <c r="D146" s="35">
        <v>160000</v>
      </c>
      <c r="E146" s="35">
        <v>160000</v>
      </c>
      <c r="F146" s="29">
        <f t="shared" si="14"/>
        <v>1.7554162926322321E+26</v>
      </c>
      <c r="G146" s="29">
        <f t="shared" si="15"/>
        <v>1.097135182895145E+23</v>
      </c>
      <c r="H146" s="48">
        <f t="shared" si="16"/>
        <v>3.3432679934335732E+21</v>
      </c>
    </row>
    <row r="147" spans="1:8" hidden="1" x14ac:dyDescent="0.25">
      <c r="A147" s="36"/>
      <c r="B147" s="37" t="s">
        <v>246</v>
      </c>
      <c r="C147" s="37" t="s">
        <v>539</v>
      </c>
      <c r="D147" s="35">
        <v>170000</v>
      </c>
      <c r="E147" s="35">
        <v>170000</v>
      </c>
      <c r="F147" s="29">
        <f t="shared" si="14"/>
        <v>1.0924443436333606E+26</v>
      </c>
      <c r="G147" s="29">
        <f t="shared" si="15"/>
        <v>6.4261431978432974E+22</v>
      </c>
      <c r="H147" s="48">
        <f t="shared" si="16"/>
        <v>2.0806085849871648E+21</v>
      </c>
    </row>
    <row r="148" spans="1:8" hidden="1" x14ac:dyDescent="0.25">
      <c r="A148" s="36"/>
      <c r="B148" s="37" t="s">
        <v>247</v>
      </c>
      <c r="C148" s="37" t="s">
        <v>248</v>
      </c>
      <c r="D148" s="35">
        <v>133000</v>
      </c>
      <c r="E148" s="35">
        <v>133000</v>
      </c>
      <c r="F148" s="29">
        <f t="shared" si="14"/>
        <v>6.629719489988715E+25</v>
      </c>
      <c r="G148" s="29">
        <f t="shared" si="15"/>
        <v>4.9847514962321169E+22</v>
      </c>
      <c r="H148" s="48">
        <f t="shared" si="16"/>
        <v>1.2626594084464089E+21</v>
      </c>
    </row>
    <row r="149" spans="1:8" x14ac:dyDescent="0.25">
      <c r="A149" s="33"/>
      <c r="B149" s="33" t="s">
        <v>46</v>
      </c>
      <c r="C149" s="33" t="s">
        <v>47</v>
      </c>
      <c r="D149" s="34">
        <f>D150+D155</f>
        <v>380500</v>
      </c>
      <c r="E149" s="34">
        <f>E150+E155</f>
        <v>380500</v>
      </c>
      <c r="F149" s="29">
        <v>310500</v>
      </c>
      <c r="G149" s="29">
        <f t="shared" si="15"/>
        <v>81.603153745072277</v>
      </c>
      <c r="H149" s="48">
        <f t="shared" si="16"/>
        <v>5.9136098731573536</v>
      </c>
    </row>
    <row r="150" spans="1:8" hidden="1" x14ac:dyDescent="0.25">
      <c r="A150" s="33"/>
      <c r="B150" s="33" t="s">
        <v>249</v>
      </c>
      <c r="C150" s="33" t="s">
        <v>250</v>
      </c>
      <c r="D150" s="34">
        <f t="shared" ref="D150:E150" si="17">SUM(D151:D154)</f>
        <v>191000</v>
      </c>
      <c r="E150" s="34">
        <f t="shared" si="17"/>
        <v>191000</v>
      </c>
      <c r="F150" s="29">
        <f t="shared" si="14"/>
        <v>4.2947239463448909E+25</v>
      </c>
      <c r="G150" s="29">
        <f t="shared" si="15"/>
        <v>2.2485465687669583E+22</v>
      </c>
      <c r="H150" s="48">
        <f t="shared" si="16"/>
        <v>8.1794917654075553E+20</v>
      </c>
    </row>
    <row r="151" spans="1:8" hidden="1" x14ac:dyDescent="0.25">
      <c r="A151" s="33"/>
      <c r="B151" s="37" t="s">
        <v>251</v>
      </c>
      <c r="C151" s="37" t="s">
        <v>252</v>
      </c>
      <c r="D151" s="35">
        <v>43000</v>
      </c>
      <c r="E151" s="35">
        <v>43000</v>
      </c>
      <c r="F151" s="29">
        <f t="shared" si="14"/>
        <v>2.3349955436438241E+25</v>
      </c>
      <c r="G151" s="29">
        <f t="shared" si="15"/>
        <v>5.4302221945205212E+22</v>
      </c>
      <c r="H151" s="48">
        <f t="shared" si="16"/>
        <v>4.4471023190565342E+20</v>
      </c>
    </row>
    <row r="152" spans="1:8" hidden="1" x14ac:dyDescent="0.25">
      <c r="A152" s="33"/>
      <c r="B152" s="37" t="s">
        <v>253</v>
      </c>
      <c r="C152" s="37" t="s">
        <v>254</v>
      </c>
      <c r="D152" s="35">
        <v>80000</v>
      </c>
      <c r="E152" s="35">
        <v>80000</v>
      </c>
      <c r="F152" s="29">
        <f t="shared" si="14"/>
        <v>1.2696538268563293E+25</v>
      </c>
      <c r="G152" s="29">
        <f t="shared" si="15"/>
        <v>1.5870672835704118E+22</v>
      </c>
      <c r="H152" s="48">
        <f t="shared" si="16"/>
        <v>2.4181118859869907E+20</v>
      </c>
    </row>
    <row r="153" spans="1:8" hidden="1" x14ac:dyDescent="0.25">
      <c r="A153" s="33"/>
      <c r="B153" s="37" t="s">
        <v>255</v>
      </c>
      <c r="C153" s="37" t="s">
        <v>256</v>
      </c>
      <c r="D153" s="35">
        <v>5000</v>
      </c>
      <c r="E153" s="35">
        <v>5000</v>
      </c>
      <c r="F153" s="29">
        <f t="shared" si="14"/>
        <v>6.9007457584473725E+24</v>
      </c>
      <c r="G153" s="29">
        <f t="shared" si="15"/>
        <v>1.3801491516894745E+23</v>
      </c>
      <c r="H153" s="48">
        <f t="shared" si="16"/>
        <v>1.3142775603640294E+20</v>
      </c>
    </row>
    <row r="154" spans="1:8" hidden="1" x14ac:dyDescent="0.25">
      <c r="A154" s="33"/>
      <c r="B154" s="37" t="s">
        <v>257</v>
      </c>
      <c r="C154" s="37" t="s">
        <v>258</v>
      </c>
      <c r="D154" s="35">
        <v>63000</v>
      </c>
      <c r="E154" s="35">
        <v>63000</v>
      </c>
      <c r="F154" s="29">
        <f t="shared" si="14"/>
        <v>3.7526714094275743E+24</v>
      </c>
      <c r="G154" s="29">
        <f t="shared" si="15"/>
        <v>5.9566212848056743E+21</v>
      </c>
      <c r="H154" s="48">
        <f t="shared" si="16"/>
        <v>7.1471287270551454E+19</v>
      </c>
    </row>
    <row r="155" spans="1:8" hidden="1" x14ac:dyDescent="0.25">
      <c r="A155" s="33"/>
      <c r="B155" s="33" t="s">
        <v>259</v>
      </c>
      <c r="C155" s="33" t="s">
        <v>260</v>
      </c>
      <c r="D155" s="34">
        <f>SUM(D156:D161)</f>
        <v>189500</v>
      </c>
      <c r="E155" s="34">
        <f>SUM(E156:E161)</f>
        <v>189500</v>
      </c>
      <c r="F155" s="29">
        <f t="shared" si="14"/>
        <v>2.0431211006883458E+24</v>
      </c>
      <c r="G155" s="29">
        <f t="shared" si="15"/>
        <v>1.0781641692286786E+21</v>
      </c>
      <c r="H155" s="48">
        <f t="shared" si="16"/>
        <v>3.8912145291744674E+19</v>
      </c>
    </row>
    <row r="156" spans="1:8" ht="16.149999999999999" hidden="1" customHeight="1" x14ac:dyDescent="0.25">
      <c r="A156" s="33"/>
      <c r="B156" s="37" t="s">
        <v>261</v>
      </c>
      <c r="C156" s="64" t="s">
        <v>262</v>
      </c>
      <c r="D156" s="61">
        <v>60000</v>
      </c>
      <c r="E156" s="61">
        <v>60000</v>
      </c>
      <c r="F156" s="29">
        <f t="shared" si="14"/>
        <v>1.1049532483314522E+24</v>
      </c>
      <c r="G156" s="29">
        <f t="shared" si="15"/>
        <v>1.8415887472190869E+21</v>
      </c>
      <c r="H156" s="48">
        <f t="shared" si="16"/>
        <v>2.104432347410681E+19</v>
      </c>
    </row>
    <row r="157" spans="1:8" hidden="1" x14ac:dyDescent="0.25">
      <c r="A157" s="33"/>
      <c r="B157" s="37" t="s">
        <v>263</v>
      </c>
      <c r="C157" s="37" t="s">
        <v>264</v>
      </c>
      <c r="D157" s="35">
        <v>23500</v>
      </c>
      <c r="E157" s="35">
        <v>23500</v>
      </c>
      <c r="F157" s="29">
        <f t="shared" si="14"/>
        <v>6.045970604077758E+23</v>
      </c>
      <c r="G157" s="29">
        <f t="shared" si="15"/>
        <v>2.5727534485437269E+21</v>
      </c>
      <c r="H157" s="48">
        <f t="shared" si="16"/>
        <v>1.1514818504699953E+19</v>
      </c>
    </row>
    <row r="158" spans="1:8" hidden="1" x14ac:dyDescent="0.25">
      <c r="A158" s="33"/>
      <c r="B158" s="37" t="s">
        <v>265</v>
      </c>
      <c r="C158" s="37" t="s">
        <v>266</v>
      </c>
      <c r="D158" s="35">
        <v>16000</v>
      </c>
      <c r="E158" s="35">
        <v>16000</v>
      </c>
      <c r="F158" s="29">
        <f t="shared" si="14"/>
        <v>3.3357079194911764E+23</v>
      </c>
      <c r="G158" s="29">
        <f t="shared" si="15"/>
        <v>2.0848174496819852E+21</v>
      </c>
      <c r="H158" s="48">
        <f t="shared" si="16"/>
        <v>6.3530033129379052E+18</v>
      </c>
    </row>
    <row r="159" spans="1:8" hidden="1" x14ac:dyDescent="0.25">
      <c r="A159" s="33"/>
      <c r="B159" s="37" t="s">
        <v>267</v>
      </c>
      <c r="C159" s="37" t="s">
        <v>565</v>
      </c>
      <c r="D159" s="35">
        <v>90000</v>
      </c>
      <c r="E159" s="35">
        <v>90000</v>
      </c>
      <c r="F159" s="29">
        <f t="shared" si="14"/>
        <v>1.6678539597455882E+23</v>
      </c>
      <c r="G159" s="29">
        <f t="shared" si="15"/>
        <v>1.8531710663839869E+20</v>
      </c>
      <c r="H159" s="48">
        <f t="shared" si="16"/>
        <v>3.1765016564689526E+18</v>
      </c>
    </row>
    <row r="160" spans="1:8" hidden="1" x14ac:dyDescent="0.25">
      <c r="A160" s="33"/>
      <c r="B160" s="37" t="s">
        <v>268</v>
      </c>
      <c r="C160" s="64" t="s">
        <v>269</v>
      </c>
      <c r="D160" s="61">
        <v>0</v>
      </c>
      <c r="E160" s="61">
        <v>0</v>
      </c>
      <c r="F160" s="29">
        <f t="shared" si="14"/>
        <v>1.0424087248409927E+23</v>
      </c>
      <c r="G160" s="29" t="e">
        <f t="shared" si="15"/>
        <v>#DIV/0!</v>
      </c>
      <c r="H160" s="48">
        <f t="shared" si="16"/>
        <v>1.9853135352930957E+18</v>
      </c>
    </row>
    <row r="161" spans="1:8" hidden="1" x14ac:dyDescent="0.25">
      <c r="A161" s="33"/>
      <c r="B161" s="37" t="s">
        <v>270</v>
      </c>
      <c r="C161" s="37" t="s">
        <v>271</v>
      </c>
      <c r="D161" s="35">
        <v>0</v>
      </c>
      <c r="E161" s="35">
        <v>0</v>
      </c>
      <c r="F161" s="29">
        <f t="shared" si="14"/>
        <v>6.2544523490459558E+22</v>
      </c>
      <c r="G161" s="29" t="e">
        <f t="shared" si="15"/>
        <v>#DIV/0!</v>
      </c>
      <c r="H161" s="48">
        <f t="shared" si="16"/>
        <v>1.1911881211758572E+18</v>
      </c>
    </row>
    <row r="162" spans="1:8" x14ac:dyDescent="0.25">
      <c r="A162" s="36"/>
      <c r="B162" s="33" t="s">
        <v>48</v>
      </c>
      <c r="C162" s="33" t="s">
        <v>49</v>
      </c>
      <c r="D162" s="34">
        <f>SUM(D163:D166)</f>
        <v>55000</v>
      </c>
      <c r="E162" s="34">
        <f>SUM(E163:E166)</f>
        <v>55000</v>
      </c>
      <c r="F162" s="29">
        <v>33000</v>
      </c>
      <c r="G162" s="29">
        <f t="shared" si="15"/>
        <v>60</v>
      </c>
      <c r="H162" s="48">
        <f t="shared" si="16"/>
        <v>0.62849960004570904</v>
      </c>
    </row>
    <row r="163" spans="1:8" hidden="1" x14ac:dyDescent="0.25">
      <c r="A163" s="36"/>
      <c r="B163" s="37" t="s">
        <v>272</v>
      </c>
      <c r="C163" s="64" t="s">
        <v>273</v>
      </c>
      <c r="D163" s="61">
        <v>0</v>
      </c>
      <c r="E163" s="61">
        <v>0</v>
      </c>
      <c r="F163" s="29">
        <f t="shared" si="14"/>
        <v>4.1696348993639705E+22</v>
      </c>
      <c r="G163" s="29" t="e">
        <f t="shared" si="15"/>
        <v>#DIV/0!</v>
      </c>
      <c r="H163" s="48">
        <f t="shared" si="16"/>
        <v>7.9412541411723814E+17</v>
      </c>
    </row>
    <row r="164" spans="1:8" hidden="1" x14ac:dyDescent="0.25">
      <c r="A164" s="36"/>
      <c r="B164" s="37" t="s">
        <v>274</v>
      </c>
      <c r="C164" s="64" t="s">
        <v>275</v>
      </c>
      <c r="D164" s="61">
        <v>16000</v>
      </c>
      <c r="E164" s="61">
        <v>16000</v>
      </c>
      <c r="F164" s="29">
        <f t="shared" si="14"/>
        <v>2.0848174496819853E+22</v>
      </c>
      <c r="G164" s="29">
        <f t="shared" si="15"/>
        <v>1.3030109060512408E+20</v>
      </c>
      <c r="H164" s="48">
        <f t="shared" si="16"/>
        <v>3.9706270705861907E+17</v>
      </c>
    </row>
    <row r="165" spans="1:8" ht="19.149999999999999" hidden="1" customHeight="1" x14ac:dyDescent="0.25">
      <c r="A165" s="36"/>
      <c r="B165" s="37" t="s">
        <v>276</v>
      </c>
      <c r="C165" s="65" t="s">
        <v>583</v>
      </c>
      <c r="D165" s="61">
        <v>9000</v>
      </c>
      <c r="E165" s="61">
        <v>9000</v>
      </c>
      <c r="F165" s="29">
        <f t="shared" si="14"/>
        <v>1.297441020625971E+22</v>
      </c>
      <c r="G165" s="29">
        <f t="shared" si="15"/>
        <v>1.4416011340288565E+20</v>
      </c>
      <c r="H165" s="48">
        <f t="shared" si="16"/>
        <v>2.4710338258979376E+17</v>
      </c>
    </row>
    <row r="166" spans="1:8" ht="22.15" hidden="1" customHeight="1" x14ac:dyDescent="0.25">
      <c r="A166" s="36"/>
      <c r="B166" s="37" t="s">
        <v>572</v>
      </c>
      <c r="C166" s="64" t="s">
        <v>573</v>
      </c>
      <c r="D166" s="61">
        <v>30000</v>
      </c>
      <c r="E166" s="61">
        <v>30000</v>
      </c>
      <c r="F166" s="29">
        <f t="shared" si="14"/>
        <v>7.8737642905601426E+21</v>
      </c>
      <c r="G166" s="29">
        <f t="shared" si="15"/>
        <v>2.6245880968533807E+19</v>
      </c>
      <c r="H166" s="48">
        <f t="shared" si="16"/>
        <v>1.4995932446882531E+17</v>
      </c>
    </row>
    <row r="167" spans="1:8" x14ac:dyDescent="0.25">
      <c r="A167" s="36"/>
      <c r="B167" s="33" t="s">
        <v>50</v>
      </c>
      <c r="C167" s="62" t="s">
        <v>51</v>
      </c>
      <c r="D167" s="63">
        <f t="shared" ref="D167:E167" si="18">SUM(D168:D180)</f>
        <v>171000</v>
      </c>
      <c r="E167" s="63">
        <f t="shared" si="18"/>
        <v>171000</v>
      </c>
      <c r="F167" s="29">
        <v>173000</v>
      </c>
      <c r="G167" s="29">
        <f t="shared" si="15"/>
        <v>101.16959064327486</v>
      </c>
      <c r="H167" s="48">
        <f t="shared" si="16"/>
        <v>3.2948615396335659</v>
      </c>
    </row>
    <row r="168" spans="1:8" hidden="1" x14ac:dyDescent="0.25">
      <c r="A168" s="36"/>
      <c r="B168" s="37" t="s">
        <v>277</v>
      </c>
      <c r="C168" s="64" t="s">
        <v>278</v>
      </c>
      <c r="D168" s="61">
        <v>15000</v>
      </c>
      <c r="E168" s="61">
        <v>15000</v>
      </c>
      <c r="F168" s="29">
        <f t="shared" si="14"/>
        <v>5.1006459156995674E+21</v>
      </c>
      <c r="G168" s="29">
        <f t="shared" si="15"/>
        <v>3.4004306104663781E+19</v>
      </c>
      <c r="H168" s="48">
        <f t="shared" si="16"/>
        <v>9.7144058120968416E+16</v>
      </c>
    </row>
    <row r="169" spans="1:8" hidden="1" x14ac:dyDescent="0.25">
      <c r="A169" s="36"/>
      <c r="B169" s="37" t="s">
        <v>279</v>
      </c>
      <c r="C169" s="37" t="s">
        <v>280</v>
      </c>
      <c r="D169" s="35">
        <v>0</v>
      </c>
      <c r="E169" s="35">
        <v>0</v>
      </c>
      <c r="F169" s="29">
        <f t="shared" si="14"/>
        <v>2.7731183748605752E+21</v>
      </c>
      <c r="G169" s="29" t="e">
        <f t="shared" si="15"/>
        <v>#DIV/0!</v>
      </c>
      <c r="H169" s="48">
        <f t="shared" si="16"/>
        <v>5.2815266347856912E+16</v>
      </c>
    </row>
    <row r="170" spans="1:8" hidden="1" x14ac:dyDescent="0.25">
      <c r="A170" s="36"/>
      <c r="B170" s="37" t="s">
        <v>281</v>
      </c>
      <c r="C170" s="37" t="s">
        <v>282</v>
      </c>
      <c r="D170" s="35">
        <v>1000</v>
      </c>
      <c r="E170" s="35">
        <v>1000</v>
      </c>
      <c r="F170" s="29">
        <f t="shared" si="14"/>
        <v>1.5077067884864348E+21</v>
      </c>
      <c r="G170" s="29">
        <f t="shared" si="15"/>
        <v>1.5077067884864347E+20</v>
      </c>
      <c r="H170" s="48">
        <f t="shared" si="16"/>
        <v>2.8714942834846208E+16</v>
      </c>
    </row>
    <row r="171" spans="1:8" hidden="1" x14ac:dyDescent="0.25">
      <c r="A171" s="36"/>
      <c r="B171" s="37" t="s">
        <v>283</v>
      </c>
      <c r="C171" s="37" t="s">
        <v>284</v>
      </c>
      <c r="D171" s="35">
        <v>45000</v>
      </c>
      <c r="E171" s="35">
        <v>45000</v>
      </c>
      <c r="F171" s="29">
        <f t="shared" si="14"/>
        <v>8.1982075235255792E+20</v>
      </c>
      <c r="G171" s="29">
        <f t="shared" si="15"/>
        <v>1.8218238941167951E+18</v>
      </c>
      <c r="H171" s="48">
        <f t="shared" si="16"/>
        <v>1.5613848938265304E+16</v>
      </c>
    </row>
    <row r="172" spans="1:8" hidden="1" x14ac:dyDescent="0.25">
      <c r="A172" s="36"/>
      <c r="B172" s="37" t="s">
        <v>285</v>
      </c>
      <c r="C172" s="37" t="s">
        <v>286</v>
      </c>
      <c r="D172" s="35">
        <v>1000</v>
      </c>
      <c r="E172" s="35">
        <v>1000</v>
      </c>
      <c r="F172" s="29">
        <f t="shared" si="14"/>
        <v>4.4559083402158257E+20</v>
      </c>
      <c r="G172" s="29">
        <f t="shared" si="15"/>
        <v>4.455908340215826E+19</v>
      </c>
      <c r="H172" s="48">
        <f t="shared" si="16"/>
        <v>8486474574745411</v>
      </c>
    </row>
    <row r="173" spans="1:8" hidden="1" x14ac:dyDescent="0.25">
      <c r="A173" s="36"/>
      <c r="B173" s="37" t="s">
        <v>287</v>
      </c>
      <c r="C173" s="37" t="s">
        <v>288</v>
      </c>
      <c r="D173" s="35">
        <v>0</v>
      </c>
      <c r="E173" s="35">
        <v>0</v>
      </c>
      <c r="F173" s="29">
        <f t="shared" si="14"/>
        <v>2.4229520211229445E+20</v>
      </c>
      <c r="G173" s="29" t="e">
        <f t="shared" si="15"/>
        <v>#DIV/0!</v>
      </c>
      <c r="H173" s="48">
        <f t="shared" si="16"/>
        <v>4614619321835494</v>
      </c>
    </row>
    <row r="174" spans="1:8" hidden="1" x14ac:dyDescent="0.25">
      <c r="A174" s="36"/>
      <c r="B174" s="37" t="s">
        <v>289</v>
      </c>
      <c r="C174" s="37" t="s">
        <v>549</v>
      </c>
      <c r="D174" s="35">
        <v>35000</v>
      </c>
      <c r="E174" s="35">
        <v>35000</v>
      </c>
      <c r="F174" s="29">
        <f t="shared" si="14"/>
        <v>1.3193471621868087E+20</v>
      </c>
      <c r="G174" s="29">
        <f t="shared" si="15"/>
        <v>3.7695633205337389E+17</v>
      </c>
      <c r="H174" s="48">
        <f t="shared" si="16"/>
        <v>2512755041684395.5</v>
      </c>
    </row>
    <row r="175" spans="1:8" hidden="1" x14ac:dyDescent="0.25">
      <c r="A175" s="36"/>
      <c r="B175" s="37" t="s">
        <v>290</v>
      </c>
      <c r="C175" s="37" t="s">
        <v>291</v>
      </c>
      <c r="D175" s="35">
        <v>26000</v>
      </c>
      <c r="E175" s="35">
        <v>26000</v>
      </c>
      <c r="F175" s="29">
        <f t="shared" si="14"/>
        <v>7.1360915690607264E+19</v>
      </c>
      <c r="G175" s="29">
        <f t="shared" si="15"/>
        <v>2.744650603484895E+17</v>
      </c>
      <c r="H175" s="48">
        <f t="shared" si="16"/>
        <v>1359100211225522</v>
      </c>
    </row>
    <row r="176" spans="1:8" hidden="1" x14ac:dyDescent="0.25">
      <c r="A176" s="36"/>
      <c r="B176" s="37" t="s">
        <v>292</v>
      </c>
      <c r="C176" s="37" t="s">
        <v>293</v>
      </c>
      <c r="D176" s="35">
        <v>23000</v>
      </c>
      <c r="E176" s="35">
        <v>23000</v>
      </c>
      <c r="F176" s="29">
        <f t="shared" si="14"/>
        <v>3.8999570203006304E+19</v>
      </c>
      <c r="G176" s="29">
        <f t="shared" si="15"/>
        <v>1.6956334870872304E+17</v>
      </c>
      <c r="H176" s="48">
        <f t="shared" si="16"/>
        <v>742764068925576.13</v>
      </c>
    </row>
    <row r="177" spans="1:8" hidden="1" x14ac:dyDescent="0.25">
      <c r="A177" s="36"/>
      <c r="B177" s="37" t="s">
        <v>294</v>
      </c>
      <c r="C177" s="37" t="s">
        <v>295</v>
      </c>
      <c r="D177" s="35">
        <v>6000</v>
      </c>
      <c r="E177" s="35">
        <v>6000</v>
      </c>
      <c r="F177" s="29">
        <f t="shared" si="14"/>
        <v>2.1574230325067293E+19</v>
      </c>
      <c r="G177" s="29">
        <f t="shared" si="15"/>
        <v>3.5957050541778822E+17</v>
      </c>
      <c r="H177" s="48">
        <f t="shared" si="16"/>
        <v>410890761533297</v>
      </c>
    </row>
    <row r="178" spans="1:8" hidden="1" x14ac:dyDescent="0.25">
      <c r="A178" s="36"/>
      <c r="B178" s="37" t="s">
        <v>296</v>
      </c>
      <c r="C178" s="37" t="s">
        <v>297</v>
      </c>
      <c r="D178" s="35">
        <v>0</v>
      </c>
      <c r="E178" s="35">
        <v>0</v>
      </c>
      <c r="F178" s="29">
        <f t="shared" si="14"/>
        <v>1.0787115162533667E+19</v>
      </c>
      <c r="G178" s="29" t="e">
        <f t="shared" si="15"/>
        <v>#DIV/0!</v>
      </c>
      <c r="H178" s="48">
        <f t="shared" si="16"/>
        <v>205445380766648.91</v>
      </c>
    </row>
    <row r="179" spans="1:8" hidden="1" x14ac:dyDescent="0.25">
      <c r="A179" s="36"/>
      <c r="B179" s="37" t="s">
        <v>298</v>
      </c>
      <c r="C179" s="37" t="s">
        <v>299</v>
      </c>
      <c r="D179" s="35">
        <v>4000</v>
      </c>
      <c r="E179" s="35">
        <v>4000</v>
      </c>
      <c r="F179" s="29">
        <f t="shared" si="14"/>
        <v>6.6382247154053427E+18</v>
      </c>
      <c r="G179" s="29">
        <f t="shared" si="15"/>
        <v>1.6595561788513357E+17</v>
      </c>
      <c r="H179" s="48">
        <f t="shared" si="16"/>
        <v>126427926625630.28</v>
      </c>
    </row>
    <row r="180" spans="1:8" hidden="1" x14ac:dyDescent="0.25">
      <c r="A180" s="36"/>
      <c r="B180" s="37" t="s">
        <v>300</v>
      </c>
      <c r="C180" s="37" t="s">
        <v>301</v>
      </c>
      <c r="D180" s="35">
        <v>15000</v>
      </c>
      <c r="E180" s="35">
        <v>15000</v>
      </c>
      <c r="F180" s="29">
        <f t="shared" si="14"/>
        <v>4.1488904471282811E+18</v>
      </c>
      <c r="G180" s="29">
        <f t="shared" si="15"/>
        <v>2.7659269647521876E+16</v>
      </c>
      <c r="H180" s="48">
        <f t="shared" si="16"/>
        <v>79017454141017.813</v>
      </c>
    </row>
    <row r="181" spans="1:8" x14ac:dyDescent="0.25">
      <c r="A181" s="36"/>
      <c r="B181" s="33" t="s">
        <v>52</v>
      </c>
      <c r="C181" s="33" t="s">
        <v>53</v>
      </c>
      <c r="D181" s="34">
        <f t="shared" ref="D181:E181" si="19">SUM(D182:D184)</f>
        <v>104000</v>
      </c>
      <c r="E181" s="34">
        <f t="shared" si="19"/>
        <v>104000</v>
      </c>
      <c r="F181" s="29">
        <v>42500</v>
      </c>
      <c r="G181" s="29">
        <f t="shared" si="15"/>
        <v>40.865384615384613</v>
      </c>
      <c r="H181" s="48">
        <f t="shared" si="16"/>
        <v>0.80943130308917077</v>
      </c>
    </row>
    <row r="182" spans="1:8" hidden="1" x14ac:dyDescent="0.25">
      <c r="A182" s="36"/>
      <c r="B182" s="37" t="s">
        <v>302</v>
      </c>
      <c r="C182" s="37" t="s">
        <v>303</v>
      </c>
      <c r="D182" s="35">
        <v>54000</v>
      </c>
      <c r="E182" s="35">
        <v>54000</v>
      </c>
      <c r="F182" s="29">
        <f t="shared" si="14"/>
        <v>2.4893342682770191E+18</v>
      </c>
      <c r="G182" s="29">
        <f t="shared" si="15"/>
        <v>4609878274587073</v>
      </c>
      <c r="H182" s="48">
        <f t="shared" si="16"/>
        <v>47410472484611.648</v>
      </c>
    </row>
    <row r="183" spans="1:8" hidden="1" x14ac:dyDescent="0.25">
      <c r="A183" s="36"/>
      <c r="B183" s="37" t="s">
        <v>304</v>
      </c>
      <c r="C183" s="37" t="s">
        <v>305</v>
      </c>
      <c r="D183" s="35">
        <v>10000</v>
      </c>
      <c r="E183" s="35">
        <v>10000</v>
      </c>
      <c r="F183" s="29">
        <f t="shared" si="14"/>
        <v>1.6595561788512192E+18</v>
      </c>
      <c r="G183" s="29">
        <f t="shared" si="15"/>
        <v>1.659556178851219E+16</v>
      </c>
      <c r="H183" s="48">
        <f t="shared" si="16"/>
        <v>31606981656405.348</v>
      </c>
    </row>
    <row r="184" spans="1:8" hidden="1" x14ac:dyDescent="0.25">
      <c r="A184" s="36"/>
      <c r="B184" s="37" t="s">
        <v>306</v>
      </c>
      <c r="C184" s="37" t="s">
        <v>566</v>
      </c>
      <c r="D184" s="35">
        <v>40000</v>
      </c>
      <c r="E184" s="35">
        <v>40000</v>
      </c>
      <c r="F184" s="29">
        <f t="shared" si="14"/>
        <v>8.2977808942578842E+17</v>
      </c>
      <c r="G184" s="29">
        <f t="shared" si="15"/>
        <v>2074445223564471</v>
      </c>
      <c r="H184" s="48">
        <f t="shared" si="16"/>
        <v>15803490828206.078</v>
      </c>
    </row>
    <row r="185" spans="1:8" x14ac:dyDescent="0.25">
      <c r="A185" s="36"/>
      <c r="B185" s="33" t="s">
        <v>54</v>
      </c>
      <c r="C185" s="33" t="s">
        <v>55</v>
      </c>
      <c r="D185" s="34">
        <f t="shared" ref="D185:E185" si="20">D186</f>
        <v>12000</v>
      </c>
      <c r="E185" s="34">
        <f t="shared" si="20"/>
        <v>12000</v>
      </c>
      <c r="F185" s="29">
        <v>12000</v>
      </c>
      <c r="G185" s="29">
        <f t="shared" si="15"/>
        <v>100</v>
      </c>
      <c r="H185" s="48">
        <f t="shared" si="16"/>
        <v>0.22854530910753054</v>
      </c>
    </row>
    <row r="186" spans="1:8" hidden="1" x14ac:dyDescent="0.25">
      <c r="A186" s="36"/>
      <c r="B186" s="37" t="s">
        <v>307</v>
      </c>
      <c r="C186" s="37" t="s">
        <v>308</v>
      </c>
      <c r="D186" s="35">
        <v>12000</v>
      </c>
      <c r="E186" s="35">
        <v>12000</v>
      </c>
      <c r="F186" s="29">
        <f t="shared" si="14"/>
        <v>8.2977808942541875E+17</v>
      </c>
      <c r="G186" s="29">
        <f t="shared" si="15"/>
        <v>6914817411878490</v>
      </c>
      <c r="H186" s="48">
        <f t="shared" si="16"/>
        <v>15803490828199.039</v>
      </c>
    </row>
    <row r="187" spans="1:8" x14ac:dyDescent="0.25">
      <c r="A187" s="36"/>
      <c r="B187" s="33" t="s">
        <v>56</v>
      </c>
      <c r="C187" s="33" t="s">
        <v>57</v>
      </c>
      <c r="D187" s="34">
        <f>D188+D189+D190+D198+D202+D203+D204</f>
        <v>348900</v>
      </c>
      <c r="E187" s="34">
        <f>E188+E189+E190+E198+E202+E203+E204</f>
        <v>348900</v>
      </c>
      <c r="F187" s="29">
        <v>357600</v>
      </c>
      <c r="G187" s="29">
        <f t="shared" si="15"/>
        <v>102.49355116079106</v>
      </c>
      <c r="H187" s="48">
        <f t="shared" si="16"/>
        <v>6.8106502114044103</v>
      </c>
    </row>
    <row r="188" spans="1:8" hidden="1" x14ac:dyDescent="0.25">
      <c r="A188" s="36"/>
      <c r="B188" s="38" t="s">
        <v>309</v>
      </c>
      <c r="C188" s="33" t="s">
        <v>310</v>
      </c>
      <c r="D188" s="44">
        <v>30000</v>
      </c>
      <c r="E188" s="44">
        <v>30000</v>
      </c>
      <c r="F188" s="29">
        <f t="shared" si="14"/>
        <v>5.3752920258353037E+17</v>
      </c>
      <c r="G188" s="29">
        <f t="shared" si="15"/>
        <v>1791764008611768</v>
      </c>
      <c r="H188" s="48">
        <f t="shared" si="16"/>
        <v>10237481479898.113</v>
      </c>
    </row>
    <row r="189" spans="1:8" hidden="1" x14ac:dyDescent="0.25">
      <c r="A189" s="36"/>
      <c r="B189" s="33" t="s">
        <v>311</v>
      </c>
      <c r="C189" s="33" t="s">
        <v>312</v>
      </c>
      <c r="D189" s="44">
        <v>180000</v>
      </c>
      <c r="E189" s="44">
        <v>180000</v>
      </c>
      <c r="F189" s="29">
        <f t="shared" si="14"/>
        <v>2.9224888684153075E+17</v>
      </c>
      <c r="G189" s="29">
        <f t="shared" si="15"/>
        <v>162360492689739.31</v>
      </c>
      <c r="H189" s="48">
        <f t="shared" si="16"/>
        <v>5566009348294.1143</v>
      </c>
    </row>
    <row r="190" spans="1:8" hidden="1" x14ac:dyDescent="0.25">
      <c r="A190" s="36"/>
      <c r="B190" s="33" t="s">
        <v>313</v>
      </c>
      <c r="C190" s="33" t="s">
        <v>314</v>
      </c>
      <c r="D190" s="10">
        <f t="shared" ref="D190:E190" si="21">SUM(D191:D197)</f>
        <v>94300</v>
      </c>
      <c r="E190" s="10">
        <f t="shared" si="21"/>
        <v>94300</v>
      </c>
      <c r="F190" s="29">
        <f t="shared" si="14"/>
        <v>1.5889240528454758E+17</v>
      </c>
      <c r="G190" s="29">
        <f t="shared" si="15"/>
        <v>168496718223274.22</v>
      </c>
      <c r="H190" s="48">
        <f t="shared" si="16"/>
        <v>3026176156716.3291</v>
      </c>
    </row>
    <row r="191" spans="1:8" hidden="1" x14ac:dyDescent="0.25">
      <c r="A191" s="36"/>
      <c r="B191" s="37" t="s">
        <v>315</v>
      </c>
      <c r="C191" s="37" t="s">
        <v>316</v>
      </c>
      <c r="D191" s="35">
        <v>42000</v>
      </c>
      <c r="E191" s="35">
        <v>42000</v>
      </c>
      <c r="F191" s="29">
        <f t="shared" si="14"/>
        <v>8.6387910457452E+16</v>
      </c>
      <c r="G191" s="29">
        <f t="shared" si="15"/>
        <v>205685501089171.44</v>
      </c>
      <c r="H191" s="48">
        <f t="shared" si="16"/>
        <v>1645295974887.6699</v>
      </c>
    </row>
    <row r="192" spans="1:8" hidden="1" x14ac:dyDescent="0.25">
      <c r="A192" s="36"/>
      <c r="B192" s="37" t="s">
        <v>317</v>
      </c>
      <c r="C192" s="37" t="s">
        <v>318</v>
      </c>
      <c r="D192" s="35">
        <v>20000</v>
      </c>
      <c r="E192" s="35">
        <v>20000</v>
      </c>
      <c r="F192" s="29">
        <f t="shared" si="14"/>
        <v>4.69685710995312E+16</v>
      </c>
      <c r="G192" s="29">
        <f t="shared" si="15"/>
        <v>234842855497656</v>
      </c>
      <c r="H192" s="48">
        <f t="shared" si="16"/>
        <v>894537216690.11536</v>
      </c>
    </row>
    <row r="193" spans="1:8" hidden="1" x14ac:dyDescent="0.25">
      <c r="A193" s="36"/>
      <c r="B193" s="37" t="s">
        <v>319</v>
      </c>
      <c r="C193" s="37" t="s">
        <v>320</v>
      </c>
      <c r="D193" s="35">
        <v>4000</v>
      </c>
      <c r="E193" s="35">
        <v>4000</v>
      </c>
      <c r="F193" s="29">
        <f t="shared" si="14"/>
        <v>2.55359237275644E+16</v>
      </c>
      <c r="G193" s="29">
        <f t="shared" si="15"/>
        <v>638398093189110</v>
      </c>
      <c r="H193" s="48">
        <f t="shared" si="16"/>
        <v>486342965138.54419</v>
      </c>
    </row>
    <row r="194" spans="1:8" hidden="1" x14ac:dyDescent="0.25">
      <c r="A194" s="36"/>
      <c r="B194" s="37" t="s">
        <v>321</v>
      </c>
      <c r="C194" s="37" t="s">
        <v>322</v>
      </c>
      <c r="D194" s="35">
        <v>0</v>
      </c>
      <c r="E194" s="35">
        <v>0</v>
      </c>
      <c r="F194" s="29">
        <f t="shared" si="14"/>
        <v>1.38834156303564E+16</v>
      </c>
      <c r="G194" s="29" t="e">
        <f t="shared" si="15"/>
        <v>#DIV/0!</v>
      </c>
      <c r="H194" s="48">
        <f t="shared" si="16"/>
        <v>264415793059.01041</v>
      </c>
    </row>
    <row r="195" spans="1:8" hidden="1" x14ac:dyDescent="0.25">
      <c r="A195" s="36"/>
      <c r="B195" s="37" t="s">
        <v>323</v>
      </c>
      <c r="C195" s="37" t="s">
        <v>324</v>
      </c>
      <c r="D195" s="35">
        <v>4000</v>
      </c>
      <c r="E195" s="35">
        <v>4000</v>
      </c>
      <c r="F195" s="29">
        <f t="shared" si="14"/>
        <v>7549231741610400</v>
      </c>
      <c r="G195" s="29">
        <f t="shared" si="15"/>
        <v>188730793540260</v>
      </c>
      <c r="H195" s="48">
        <f t="shared" si="16"/>
        <v>143778458492.56085</v>
      </c>
    </row>
    <row r="196" spans="1:8" hidden="1" x14ac:dyDescent="0.25">
      <c r="A196" s="36"/>
      <c r="B196" s="37" t="s">
        <v>325</v>
      </c>
      <c r="C196" s="37" t="s">
        <v>326</v>
      </c>
      <c r="D196" s="35">
        <v>13300</v>
      </c>
      <c r="E196" s="35">
        <v>13300</v>
      </c>
      <c r="F196" s="29">
        <f t="shared" si="14"/>
        <v>4103276355597600</v>
      </c>
      <c r="G196" s="29">
        <f t="shared" si="15"/>
        <v>30851701921786.469</v>
      </c>
      <c r="H196" s="48">
        <f t="shared" si="16"/>
        <v>78148713586.972916</v>
      </c>
    </row>
    <row r="197" spans="1:8" hidden="1" x14ac:dyDescent="0.25">
      <c r="A197" s="36"/>
      <c r="B197" s="37" t="s">
        <v>327</v>
      </c>
      <c r="C197" s="37" t="s">
        <v>328</v>
      </c>
      <c r="D197" s="35">
        <v>11000</v>
      </c>
      <c r="E197" s="35">
        <v>11000</v>
      </c>
      <c r="F197" s="29">
        <f t="shared" si="14"/>
        <v>2230907533148400</v>
      </c>
      <c r="G197" s="29">
        <f t="shared" si="15"/>
        <v>20280977574076.363</v>
      </c>
      <c r="H197" s="48">
        <f t="shared" si="16"/>
        <v>42488620979.476631</v>
      </c>
    </row>
    <row r="198" spans="1:8" hidden="1" x14ac:dyDescent="0.25">
      <c r="A198" s="36"/>
      <c r="B198" s="33" t="s">
        <v>329</v>
      </c>
      <c r="C198" s="33" t="s">
        <v>330</v>
      </c>
      <c r="D198" s="34">
        <f t="shared" ref="D198:E198" si="22">SUM(D199:D201)</f>
        <v>6600</v>
      </c>
      <c r="E198" s="34">
        <f t="shared" si="22"/>
        <v>6600</v>
      </c>
      <c r="F198" s="29">
        <f t="shared" si="14"/>
        <v>1215047852864400</v>
      </c>
      <c r="G198" s="29">
        <f t="shared" si="15"/>
        <v>18409815952490.91</v>
      </c>
      <c r="H198" s="48">
        <f t="shared" si="16"/>
        <v>23141123926.111301</v>
      </c>
    </row>
    <row r="199" spans="1:8" hidden="1" x14ac:dyDescent="0.25">
      <c r="A199" s="36"/>
      <c r="B199" s="37" t="s">
        <v>331</v>
      </c>
      <c r="C199" s="37" t="s">
        <v>318</v>
      </c>
      <c r="D199" s="35">
        <v>0</v>
      </c>
      <c r="E199" s="35">
        <v>0</v>
      </c>
      <c r="F199" s="29">
        <f t="shared" si="14"/>
        <v>657320969584800</v>
      </c>
      <c r="G199" s="29" t="e">
        <f t="shared" si="15"/>
        <v>#DIV/0!</v>
      </c>
      <c r="H199" s="48">
        <f t="shared" si="16"/>
        <v>12518968681.384985</v>
      </c>
    </row>
    <row r="200" spans="1:8" hidden="1" x14ac:dyDescent="0.25">
      <c r="A200" s="36"/>
      <c r="B200" s="37" t="s">
        <v>332</v>
      </c>
      <c r="C200" s="37" t="s">
        <v>320</v>
      </c>
      <c r="D200" s="35">
        <v>6600</v>
      </c>
      <c r="E200" s="35">
        <v>6600</v>
      </c>
      <c r="F200" s="29">
        <f t="shared" si="14"/>
        <v>358538710699200</v>
      </c>
      <c r="G200" s="29">
        <f t="shared" si="15"/>
        <v>5432404707563.6357</v>
      </c>
      <c r="H200" s="48">
        <f t="shared" si="16"/>
        <v>6828528371.9803448</v>
      </c>
    </row>
    <row r="201" spans="1:8" hidden="1" x14ac:dyDescent="0.25">
      <c r="A201" s="36"/>
      <c r="B201" s="37" t="s">
        <v>333</v>
      </c>
      <c r="C201" s="37" t="s">
        <v>322</v>
      </c>
      <c r="D201" s="35">
        <v>0</v>
      </c>
      <c r="E201" s="35">
        <v>0</v>
      </c>
      <c r="F201" s="29">
        <f t="shared" si="14"/>
        <v>199188172580400</v>
      </c>
      <c r="G201" s="29" t="e">
        <f t="shared" si="15"/>
        <v>#DIV/0!</v>
      </c>
      <c r="H201" s="48">
        <f t="shared" si="16"/>
        <v>3793626872.7459722</v>
      </c>
    </row>
    <row r="202" spans="1:8" hidden="1" x14ac:dyDescent="0.25">
      <c r="A202" s="36"/>
      <c r="B202" s="33" t="s">
        <v>334</v>
      </c>
      <c r="C202" s="33" t="s">
        <v>335</v>
      </c>
      <c r="D202" s="35">
        <v>3000</v>
      </c>
      <c r="E202" s="35">
        <v>3000</v>
      </c>
      <c r="F202" s="29">
        <f t="shared" si="14"/>
        <v>99594086305200</v>
      </c>
      <c r="G202" s="29">
        <f t="shared" si="15"/>
        <v>3319802876840</v>
      </c>
      <c r="H202" s="48">
        <f t="shared" si="16"/>
        <v>1896813436.6586673</v>
      </c>
    </row>
    <row r="203" spans="1:8" hidden="1" x14ac:dyDescent="0.25">
      <c r="A203" s="36"/>
      <c r="B203" s="33" t="s">
        <v>336</v>
      </c>
      <c r="C203" s="33" t="s">
        <v>337</v>
      </c>
      <c r="D203" s="35">
        <v>30000</v>
      </c>
      <c r="E203" s="35">
        <v>30000</v>
      </c>
      <c r="F203" s="29">
        <f t="shared" si="14"/>
        <v>59756451813600</v>
      </c>
      <c r="G203" s="29">
        <f t="shared" si="15"/>
        <v>199188172712</v>
      </c>
      <c r="H203" s="48">
        <f t="shared" si="16"/>
        <v>1138088062.5757058</v>
      </c>
    </row>
    <row r="204" spans="1:8" hidden="1" x14ac:dyDescent="0.25">
      <c r="A204" s="36"/>
      <c r="B204" s="33" t="s">
        <v>540</v>
      </c>
      <c r="C204" s="33" t="s">
        <v>541</v>
      </c>
      <c r="D204" s="35">
        <v>5000</v>
      </c>
      <c r="E204" s="35">
        <v>5000</v>
      </c>
      <c r="F204" s="29">
        <f t="shared" si="14"/>
        <v>39837634461600</v>
      </c>
      <c r="G204" s="29">
        <f t="shared" si="15"/>
        <v>796752689232</v>
      </c>
      <c r="H204" s="48">
        <f t="shared" si="16"/>
        <v>758725373.51159859</v>
      </c>
    </row>
    <row r="205" spans="1:8" x14ac:dyDescent="0.25">
      <c r="A205" s="36"/>
      <c r="B205" s="33" t="s">
        <v>338</v>
      </c>
      <c r="C205" s="33" t="s">
        <v>339</v>
      </c>
      <c r="D205" s="34">
        <f t="shared" ref="D205:E205" si="23">D206+D207</f>
        <v>30000</v>
      </c>
      <c r="E205" s="34">
        <f t="shared" si="23"/>
        <v>30000</v>
      </c>
      <c r="F205" s="29">
        <v>30000</v>
      </c>
      <c r="G205" s="29">
        <f t="shared" si="15"/>
        <v>100</v>
      </c>
      <c r="H205" s="48">
        <f t="shared" si="16"/>
        <v>0.57136327276882648</v>
      </c>
    </row>
    <row r="206" spans="1:8" hidden="1" x14ac:dyDescent="0.25">
      <c r="A206" s="36"/>
      <c r="B206" s="37" t="s">
        <v>340</v>
      </c>
      <c r="C206" s="37" t="s">
        <v>343</v>
      </c>
      <c r="D206" s="35">
        <v>20000</v>
      </c>
      <c r="E206" s="35">
        <v>20000</v>
      </c>
      <c r="F206" s="22">
        <f t="shared" si="14"/>
        <v>19918817322000</v>
      </c>
      <c r="G206" s="22">
        <f t="shared" si="15"/>
        <v>99594086610</v>
      </c>
      <c r="H206" s="47">
        <f t="shared" si="16"/>
        <v>379362688.49274367</v>
      </c>
    </row>
    <row r="207" spans="1:8" hidden="1" x14ac:dyDescent="0.25">
      <c r="A207" s="36"/>
      <c r="B207" s="37" t="s">
        <v>341</v>
      </c>
      <c r="C207" s="37" t="s">
        <v>342</v>
      </c>
      <c r="D207" s="35">
        <v>10000</v>
      </c>
      <c r="E207" s="35">
        <v>10000</v>
      </c>
      <c r="F207" s="22">
        <f t="shared" si="14"/>
        <v>19918817109600</v>
      </c>
      <c r="G207" s="22">
        <f t="shared" si="15"/>
        <v>199188171096</v>
      </c>
      <c r="H207" s="47">
        <f t="shared" si="16"/>
        <v>379362684.44749171</v>
      </c>
    </row>
    <row r="208" spans="1:8" x14ac:dyDescent="0.25">
      <c r="A208" s="19" t="s">
        <v>12</v>
      </c>
      <c r="B208" s="19"/>
      <c r="C208" s="19" t="s">
        <v>58</v>
      </c>
      <c r="D208" s="46">
        <f>D209+D211+D215+D216+D222</f>
        <v>179350</v>
      </c>
      <c r="E208" s="46">
        <f>E209+E211+E215+E216+E222</f>
        <v>179350</v>
      </c>
      <c r="F208" s="22">
        <f>F209+F211+F215+F216+F222</f>
        <v>209400</v>
      </c>
      <c r="G208" s="22">
        <f t="shared" si="15"/>
        <v>116.75494842486758</v>
      </c>
      <c r="H208" s="47">
        <f t="shared" si="16"/>
        <v>3.9881156439264083</v>
      </c>
    </row>
    <row r="209" spans="1:8" x14ac:dyDescent="0.25">
      <c r="A209" s="33"/>
      <c r="B209" s="33" t="s">
        <v>59</v>
      </c>
      <c r="C209" s="33" t="s">
        <v>60</v>
      </c>
      <c r="D209" s="34">
        <f>D210</f>
        <v>3750</v>
      </c>
      <c r="E209" s="34">
        <f>E210</f>
        <v>3750</v>
      </c>
      <c r="F209" s="29">
        <v>3000</v>
      </c>
      <c r="G209" s="29">
        <f t="shared" ref="G209:G272" si="24">F209/E209*100</f>
        <v>80</v>
      </c>
      <c r="H209" s="48">
        <f t="shared" ref="H209:H272" si="25">F209/$F$300*100</f>
        <v>5.7136327276882636E-2</v>
      </c>
    </row>
    <row r="210" spans="1:8" s="11" customFormat="1" hidden="1" x14ac:dyDescent="0.25">
      <c r="A210" s="37"/>
      <c r="B210" s="39" t="s">
        <v>344</v>
      </c>
      <c r="C210" s="37" t="s">
        <v>345</v>
      </c>
      <c r="D210" s="61">
        <v>3750</v>
      </c>
      <c r="E210" s="61">
        <v>3750</v>
      </c>
      <c r="F210" s="29">
        <f t="shared" ref="F210:F272" si="26">F211+F212+F213</f>
        <v>19918816897200</v>
      </c>
      <c r="G210" s="29">
        <f t="shared" si="24"/>
        <v>531168450592</v>
      </c>
      <c r="H210" s="48">
        <f t="shared" si="25"/>
        <v>379362680.40223974</v>
      </c>
    </row>
    <row r="211" spans="1:8" x14ac:dyDescent="0.25">
      <c r="A211" s="33"/>
      <c r="B211" s="33" t="s">
        <v>61</v>
      </c>
      <c r="C211" s="33" t="s">
        <v>62</v>
      </c>
      <c r="D211" s="34">
        <f>SUM(D212:D214)</f>
        <v>19000</v>
      </c>
      <c r="E211" s="34">
        <f>SUM(E212:E214)</f>
        <v>19000</v>
      </c>
      <c r="F211" s="29">
        <v>29000</v>
      </c>
      <c r="G211" s="29">
        <f t="shared" si="24"/>
        <v>152.63157894736844</v>
      </c>
      <c r="H211" s="48">
        <f t="shared" si="25"/>
        <v>0.55231783034319892</v>
      </c>
    </row>
    <row r="212" spans="1:8" hidden="1" x14ac:dyDescent="0.25">
      <c r="A212" s="33"/>
      <c r="B212" s="37" t="s">
        <v>346</v>
      </c>
      <c r="C212" s="37" t="s">
        <v>347</v>
      </c>
      <c r="D212" s="61">
        <v>9000</v>
      </c>
      <c r="E212" s="61">
        <v>9000</v>
      </c>
      <c r="F212" s="29">
        <f t="shared" si="26"/>
        <v>13279211227000</v>
      </c>
      <c r="G212" s="29">
        <f t="shared" si="24"/>
        <v>147546791411.11111</v>
      </c>
      <c r="H212" s="48">
        <f t="shared" si="25"/>
        <v>252908452.88157544</v>
      </c>
    </row>
    <row r="213" spans="1:8" hidden="1" x14ac:dyDescent="0.25">
      <c r="A213" s="33"/>
      <c r="B213" s="37" t="s">
        <v>348</v>
      </c>
      <c r="C213" s="37" t="s">
        <v>349</v>
      </c>
      <c r="D213" s="35">
        <v>0</v>
      </c>
      <c r="E213" s="35">
        <v>0</v>
      </c>
      <c r="F213" s="29">
        <f t="shared" si="26"/>
        <v>6639605641200</v>
      </c>
      <c r="G213" s="29" t="e">
        <f t="shared" si="24"/>
        <v>#DIV/0!</v>
      </c>
      <c r="H213" s="48">
        <f t="shared" si="25"/>
        <v>126454226.96834646</v>
      </c>
    </row>
    <row r="214" spans="1:8" hidden="1" x14ac:dyDescent="0.25">
      <c r="A214" s="33"/>
      <c r="B214" s="37" t="s">
        <v>350</v>
      </c>
      <c r="C214" s="37" t="s">
        <v>351</v>
      </c>
      <c r="D214" s="35">
        <v>10000</v>
      </c>
      <c r="E214" s="35">
        <v>10000</v>
      </c>
      <c r="F214" s="29">
        <f t="shared" si="26"/>
        <v>6639605585800</v>
      </c>
      <c r="G214" s="29">
        <f t="shared" si="24"/>
        <v>66396055858.000008</v>
      </c>
      <c r="H214" s="48">
        <f t="shared" si="25"/>
        <v>126454225.91322896</v>
      </c>
    </row>
    <row r="215" spans="1:8" x14ac:dyDescent="0.25">
      <c r="A215" s="33"/>
      <c r="B215" s="33" t="s">
        <v>63</v>
      </c>
      <c r="C215" s="33" t="s">
        <v>64</v>
      </c>
      <c r="D215" s="44">
        <v>0</v>
      </c>
      <c r="E215" s="44">
        <v>0</v>
      </c>
      <c r="F215" s="29">
        <v>0</v>
      </c>
      <c r="G215" s="29">
        <v>0</v>
      </c>
      <c r="H215" s="48">
        <f t="shared" si="25"/>
        <v>0</v>
      </c>
    </row>
    <row r="216" spans="1:8" x14ac:dyDescent="0.25">
      <c r="A216" s="40"/>
      <c r="B216" s="33" t="s">
        <v>65</v>
      </c>
      <c r="C216" s="33" t="s">
        <v>66</v>
      </c>
      <c r="D216" s="34">
        <f>SUM(D217:D221)</f>
        <v>49500</v>
      </c>
      <c r="E216" s="34">
        <f>SUM(E217:E221)</f>
        <v>49500</v>
      </c>
      <c r="F216" s="29">
        <v>55400</v>
      </c>
      <c r="G216" s="29">
        <f t="shared" si="24"/>
        <v>111.91919191919193</v>
      </c>
      <c r="H216" s="48">
        <f t="shared" si="25"/>
        <v>1.0551175103797661</v>
      </c>
    </row>
    <row r="217" spans="1:8" hidden="1" x14ac:dyDescent="0.25">
      <c r="A217" s="40"/>
      <c r="B217" s="37" t="s">
        <v>352</v>
      </c>
      <c r="C217" s="37" t="s">
        <v>542</v>
      </c>
      <c r="D217" s="35">
        <v>5000</v>
      </c>
      <c r="E217" s="35">
        <v>5000</v>
      </c>
      <c r="F217" s="29">
        <f t="shared" si="26"/>
        <v>6639605530400</v>
      </c>
      <c r="G217" s="29">
        <f t="shared" si="24"/>
        <v>132792110608</v>
      </c>
      <c r="H217" s="48">
        <f t="shared" si="25"/>
        <v>126454224.85811144</v>
      </c>
    </row>
    <row r="218" spans="1:8" hidden="1" x14ac:dyDescent="0.25">
      <c r="A218" s="40"/>
      <c r="B218" s="37" t="s">
        <v>353</v>
      </c>
      <c r="C218" s="37" t="s">
        <v>354</v>
      </c>
      <c r="D218" s="35">
        <v>20000</v>
      </c>
      <c r="E218" s="35">
        <v>20000</v>
      </c>
      <c r="F218" s="29">
        <f t="shared" si="26"/>
        <v>3665932980400</v>
      </c>
      <c r="G218" s="29">
        <f t="shared" si="24"/>
        <v>18329664902</v>
      </c>
      <c r="H218" s="48">
        <f t="shared" si="25"/>
        <v>69819315.514417395</v>
      </c>
    </row>
    <row r="219" spans="1:8" hidden="1" x14ac:dyDescent="0.25">
      <c r="A219" s="40"/>
      <c r="B219" s="37" t="s">
        <v>355</v>
      </c>
      <c r="C219" s="37" t="s">
        <v>484</v>
      </c>
      <c r="D219" s="35">
        <v>3000</v>
      </c>
      <c r="E219" s="35">
        <v>3000</v>
      </c>
      <c r="F219" s="29">
        <f t="shared" si="26"/>
        <v>1832966551200</v>
      </c>
      <c r="G219" s="29">
        <f t="shared" si="24"/>
        <v>61098885040</v>
      </c>
      <c r="H219" s="48">
        <f t="shared" si="25"/>
        <v>34909658.918980688</v>
      </c>
    </row>
    <row r="220" spans="1:8" hidden="1" x14ac:dyDescent="0.25">
      <c r="A220" s="40"/>
      <c r="B220" s="45" t="s">
        <v>356</v>
      </c>
      <c r="C220" s="45" t="s">
        <v>357</v>
      </c>
      <c r="D220" s="61">
        <v>20000</v>
      </c>
      <c r="E220" s="61">
        <v>20000</v>
      </c>
      <c r="F220" s="29">
        <f t="shared" si="26"/>
        <v>1140705998800</v>
      </c>
      <c r="G220" s="29">
        <f t="shared" si="24"/>
        <v>5703529994</v>
      </c>
      <c r="H220" s="48">
        <f t="shared" si="25"/>
        <v>21725250.424713366</v>
      </c>
    </row>
    <row r="221" spans="1:8" hidden="1" x14ac:dyDescent="0.25">
      <c r="A221" s="40"/>
      <c r="B221" s="45" t="s">
        <v>536</v>
      </c>
      <c r="C221" s="45" t="s">
        <v>132</v>
      </c>
      <c r="D221" s="35">
        <v>1500</v>
      </c>
      <c r="E221" s="35">
        <v>1500</v>
      </c>
      <c r="F221" s="29">
        <f t="shared" si="26"/>
        <v>692260430400</v>
      </c>
      <c r="G221" s="29">
        <f t="shared" si="24"/>
        <v>46150695360</v>
      </c>
      <c r="H221" s="48">
        <f t="shared" si="25"/>
        <v>13184406.170723345</v>
      </c>
    </row>
    <row r="222" spans="1:8" x14ac:dyDescent="0.25">
      <c r="A222" s="37"/>
      <c r="B222" s="33" t="s">
        <v>67</v>
      </c>
      <c r="C222" s="33" t="s">
        <v>68</v>
      </c>
      <c r="D222" s="63">
        <f>D223+D245++D246+D247+D248+D249+D250+D251</f>
        <v>107100</v>
      </c>
      <c r="E222" s="63">
        <f>E223+E245++E246+E247+E248+E249+E250+E251</f>
        <v>107100</v>
      </c>
      <c r="F222" s="29">
        <v>122000</v>
      </c>
      <c r="G222" s="29">
        <f t="shared" si="24"/>
        <v>113.91223155929038</v>
      </c>
      <c r="H222" s="48">
        <f t="shared" si="25"/>
        <v>2.3235439759265608</v>
      </c>
    </row>
    <row r="223" spans="1:8" hidden="1" x14ac:dyDescent="0.25">
      <c r="A223" s="37"/>
      <c r="B223" s="12" t="s">
        <v>358</v>
      </c>
      <c r="C223" s="13" t="s">
        <v>359</v>
      </c>
      <c r="D223" s="34">
        <f t="shared" ref="D223:E223" si="27">D224+D234</f>
        <v>53100</v>
      </c>
      <c r="E223" s="34">
        <f t="shared" si="27"/>
        <v>53100</v>
      </c>
      <c r="F223" s="22">
        <f t="shared" si="26"/>
        <v>448445446400</v>
      </c>
      <c r="G223" s="22">
        <f t="shared" si="24"/>
        <v>844530030.8851223</v>
      </c>
      <c r="H223" s="47">
        <f t="shared" si="25"/>
        <v>8540841.9304460455</v>
      </c>
    </row>
    <row r="224" spans="1:8" hidden="1" x14ac:dyDescent="0.25">
      <c r="A224" s="37"/>
      <c r="B224" s="12" t="s">
        <v>360</v>
      </c>
      <c r="C224" s="13" t="s">
        <v>361</v>
      </c>
      <c r="D224" s="34">
        <f t="shared" ref="D224:E224" si="28">SUM(D225:D233)</f>
        <v>25200</v>
      </c>
      <c r="E224" s="34">
        <f t="shared" si="28"/>
        <v>25200</v>
      </c>
      <c r="F224" s="22">
        <f t="shared" si="26"/>
        <v>243814862000</v>
      </c>
      <c r="G224" s="22">
        <f t="shared" si="24"/>
        <v>967519293.65079367</v>
      </c>
      <c r="H224" s="47">
        <f t="shared" si="25"/>
        <v>4643561.9167333255</v>
      </c>
    </row>
    <row r="225" spans="1:8" ht="15.6" hidden="1" customHeight="1" x14ac:dyDescent="0.25">
      <c r="A225" s="37"/>
      <c r="B225" s="16" t="s">
        <v>362</v>
      </c>
      <c r="C225" s="14" t="s">
        <v>363</v>
      </c>
      <c r="D225" s="35">
        <v>3200</v>
      </c>
      <c r="E225" s="35">
        <v>3200</v>
      </c>
      <c r="F225" s="22">
        <f t="shared" si="26"/>
        <v>132559461600</v>
      </c>
      <c r="G225" s="22">
        <f t="shared" si="24"/>
        <v>4142483175</v>
      </c>
      <c r="H225" s="47">
        <f t="shared" si="25"/>
        <v>2524653.5938749858</v>
      </c>
    </row>
    <row r="226" spans="1:8" ht="15.6" hidden="1" customHeight="1" x14ac:dyDescent="0.25">
      <c r="A226" s="37"/>
      <c r="B226" s="16" t="s">
        <v>364</v>
      </c>
      <c r="C226" s="14" t="s">
        <v>365</v>
      </c>
      <c r="D226" s="35">
        <v>2500</v>
      </c>
      <c r="E226" s="35">
        <v>2500</v>
      </c>
      <c r="F226" s="22">
        <f t="shared" si="26"/>
        <v>72071122800</v>
      </c>
      <c r="G226" s="22">
        <f t="shared" si="24"/>
        <v>2882844912</v>
      </c>
      <c r="H226" s="47">
        <f t="shared" si="25"/>
        <v>1372626.4198377328</v>
      </c>
    </row>
    <row r="227" spans="1:8" ht="12.6" hidden="1" customHeight="1" x14ac:dyDescent="0.25">
      <c r="A227" s="37"/>
      <c r="B227" s="16" t="s">
        <v>366</v>
      </c>
      <c r="C227" s="14" t="s">
        <v>367</v>
      </c>
      <c r="D227" s="35">
        <v>3200</v>
      </c>
      <c r="E227" s="35">
        <v>3200</v>
      </c>
      <c r="F227" s="22">
        <f t="shared" si="26"/>
        <v>39184277600</v>
      </c>
      <c r="G227" s="22">
        <f t="shared" si="24"/>
        <v>1224508675</v>
      </c>
      <c r="H227" s="47">
        <f t="shared" si="25"/>
        <v>746281.90302060719</v>
      </c>
    </row>
    <row r="228" spans="1:8" ht="15.6" hidden="1" customHeight="1" x14ac:dyDescent="0.25">
      <c r="A228" s="37"/>
      <c r="B228" s="16" t="s">
        <v>368</v>
      </c>
      <c r="C228" s="14" t="s">
        <v>369</v>
      </c>
      <c r="D228" s="35">
        <v>3200</v>
      </c>
      <c r="E228" s="35">
        <v>3200</v>
      </c>
      <c r="F228" s="22">
        <f t="shared" si="26"/>
        <v>21304061200</v>
      </c>
      <c r="G228" s="22">
        <f t="shared" si="24"/>
        <v>665751912.5</v>
      </c>
      <c r="H228" s="47">
        <f t="shared" si="25"/>
        <v>405745.27101664571</v>
      </c>
    </row>
    <row r="229" spans="1:8" ht="16.899999999999999" hidden="1" customHeight="1" x14ac:dyDescent="0.25">
      <c r="A229" s="37"/>
      <c r="B229" s="16" t="s">
        <v>370</v>
      </c>
      <c r="C229" s="14" t="s">
        <v>371</v>
      </c>
      <c r="D229" s="35">
        <v>4800</v>
      </c>
      <c r="E229" s="35">
        <v>4800</v>
      </c>
      <c r="F229" s="22">
        <f t="shared" si="26"/>
        <v>11582784000</v>
      </c>
      <c r="G229" s="22">
        <f t="shared" si="24"/>
        <v>241308000</v>
      </c>
      <c r="H229" s="47">
        <f t="shared" si="25"/>
        <v>220599.24580047996</v>
      </c>
    </row>
    <row r="230" spans="1:8" ht="16.149999999999999" hidden="1" customHeight="1" x14ac:dyDescent="0.25">
      <c r="A230" s="37"/>
      <c r="B230" s="16" t="s">
        <v>372</v>
      </c>
      <c r="C230" s="14" t="s">
        <v>373</v>
      </c>
      <c r="D230" s="35">
        <v>3200</v>
      </c>
      <c r="E230" s="35">
        <v>3200</v>
      </c>
      <c r="F230" s="22">
        <f t="shared" si="26"/>
        <v>6297432400</v>
      </c>
      <c r="G230" s="22">
        <f t="shared" si="24"/>
        <v>196794762.5</v>
      </c>
      <c r="H230" s="47">
        <f t="shared" si="25"/>
        <v>119937.38620348151</v>
      </c>
    </row>
    <row r="231" spans="1:8" ht="14.45" hidden="1" customHeight="1" x14ac:dyDescent="0.25">
      <c r="A231" s="37"/>
      <c r="B231" s="16" t="s">
        <v>374</v>
      </c>
      <c r="C231" s="14" t="s">
        <v>375</v>
      </c>
      <c r="D231" s="35">
        <v>1600</v>
      </c>
      <c r="E231" s="35">
        <v>1600</v>
      </c>
      <c r="F231" s="22">
        <f t="shared" si="26"/>
        <v>3423844800</v>
      </c>
      <c r="G231" s="22">
        <f t="shared" si="24"/>
        <v>213990300</v>
      </c>
      <c r="H231" s="47">
        <f t="shared" si="25"/>
        <v>65208.63901268426</v>
      </c>
    </row>
    <row r="232" spans="1:8" ht="16.149999999999999" hidden="1" customHeight="1" x14ac:dyDescent="0.25">
      <c r="A232" s="37"/>
      <c r="B232" s="16" t="s">
        <v>376</v>
      </c>
      <c r="C232" s="14" t="s">
        <v>377</v>
      </c>
      <c r="D232" s="35">
        <v>2500</v>
      </c>
      <c r="E232" s="35">
        <v>2500</v>
      </c>
      <c r="F232" s="22">
        <f t="shared" si="26"/>
        <v>1861506800</v>
      </c>
      <c r="G232" s="22">
        <f t="shared" si="24"/>
        <v>74460272</v>
      </c>
      <c r="H232" s="47">
        <f t="shared" si="25"/>
        <v>35453.220584314178</v>
      </c>
    </row>
    <row r="233" spans="1:8" ht="12.6" hidden="1" customHeight="1" x14ac:dyDescent="0.25">
      <c r="A233" s="37"/>
      <c r="B233" s="16" t="s">
        <v>378</v>
      </c>
      <c r="C233" s="14" t="s">
        <v>379</v>
      </c>
      <c r="D233" s="35">
        <v>1000</v>
      </c>
      <c r="E233" s="35">
        <v>1000</v>
      </c>
      <c r="F233" s="22">
        <f t="shared" si="26"/>
        <v>1012080800</v>
      </c>
      <c r="G233" s="22">
        <f t="shared" si="24"/>
        <v>101208080</v>
      </c>
      <c r="H233" s="47">
        <f t="shared" si="25"/>
        <v>19275.526606483068</v>
      </c>
    </row>
    <row r="234" spans="1:8" ht="12.6" hidden="1" customHeight="1" x14ac:dyDescent="0.25">
      <c r="A234" s="37"/>
      <c r="B234" s="12" t="s">
        <v>380</v>
      </c>
      <c r="C234" s="13" t="s">
        <v>381</v>
      </c>
      <c r="D234" s="34">
        <f t="shared" ref="D234:E234" si="29">SUM(D235:D244)</f>
        <v>27900</v>
      </c>
      <c r="E234" s="34">
        <f t="shared" si="29"/>
        <v>27900</v>
      </c>
      <c r="F234" s="22">
        <f t="shared" si="26"/>
        <v>550257200</v>
      </c>
      <c r="G234" s="22">
        <f t="shared" si="24"/>
        <v>1972248.0286738351</v>
      </c>
      <c r="H234" s="47">
        <f t="shared" si="25"/>
        <v>10479.891821887022</v>
      </c>
    </row>
    <row r="235" spans="1:8" ht="12.6" hidden="1" customHeight="1" x14ac:dyDescent="0.25">
      <c r="A235" s="37"/>
      <c r="B235" s="16" t="s">
        <v>382</v>
      </c>
      <c r="C235" s="14" t="s">
        <v>383</v>
      </c>
      <c r="D235" s="35">
        <v>3650</v>
      </c>
      <c r="E235" s="35">
        <v>3650</v>
      </c>
      <c r="F235" s="22">
        <f t="shared" si="26"/>
        <v>299168800</v>
      </c>
      <c r="G235" s="22">
        <f t="shared" si="24"/>
        <v>8196405.4794520549</v>
      </c>
      <c r="H235" s="47">
        <f t="shared" si="25"/>
        <v>5697.8021559440822</v>
      </c>
    </row>
    <row r="236" spans="1:8" ht="12.6" hidden="1" customHeight="1" x14ac:dyDescent="0.25">
      <c r="A236" s="37"/>
      <c r="B236" s="16" t="s">
        <v>384</v>
      </c>
      <c r="C236" s="14" t="s">
        <v>385</v>
      </c>
      <c r="D236" s="35">
        <v>3650</v>
      </c>
      <c r="E236" s="35">
        <v>3650</v>
      </c>
      <c r="F236" s="22">
        <f t="shared" si="26"/>
        <v>162654800</v>
      </c>
      <c r="G236" s="22">
        <f t="shared" si="24"/>
        <v>4456295.8904109588</v>
      </c>
      <c r="H236" s="47">
        <f t="shared" si="25"/>
        <v>3097.8326286519637</v>
      </c>
    </row>
    <row r="237" spans="1:8" ht="12.6" hidden="1" customHeight="1" x14ac:dyDescent="0.25">
      <c r="A237" s="37"/>
      <c r="B237" s="16" t="s">
        <v>386</v>
      </c>
      <c r="C237" s="14" t="s">
        <v>387</v>
      </c>
      <c r="D237" s="35">
        <v>2650</v>
      </c>
      <c r="E237" s="35">
        <v>2650</v>
      </c>
      <c r="F237" s="22">
        <f t="shared" si="26"/>
        <v>88433600</v>
      </c>
      <c r="G237" s="22">
        <f t="shared" si="24"/>
        <v>3337116.9811320752</v>
      </c>
      <c r="H237" s="47">
        <f t="shared" si="25"/>
        <v>1684.2570372909763</v>
      </c>
    </row>
    <row r="238" spans="1:8" ht="12.6" hidden="1" customHeight="1" x14ac:dyDescent="0.25">
      <c r="A238" s="37"/>
      <c r="B238" s="16" t="s">
        <v>388</v>
      </c>
      <c r="C238" s="14" t="s">
        <v>389</v>
      </c>
      <c r="D238" s="35">
        <v>2650</v>
      </c>
      <c r="E238" s="35">
        <v>2650</v>
      </c>
      <c r="F238" s="22">
        <f t="shared" si="26"/>
        <v>48080400</v>
      </c>
      <c r="G238" s="22">
        <f t="shared" si="24"/>
        <v>1814354.716981132</v>
      </c>
      <c r="H238" s="47">
        <f t="shared" si="25"/>
        <v>915.71249000114267</v>
      </c>
    </row>
    <row r="239" spans="1:8" ht="12.6" hidden="1" customHeight="1" x14ac:dyDescent="0.25">
      <c r="A239" s="37"/>
      <c r="B239" s="41" t="s">
        <v>390</v>
      </c>
      <c r="C239" s="14" t="s">
        <v>391</v>
      </c>
      <c r="D239" s="35">
        <v>3650</v>
      </c>
      <c r="E239" s="35">
        <v>3650</v>
      </c>
      <c r="F239" s="22">
        <f t="shared" si="26"/>
        <v>26140800</v>
      </c>
      <c r="G239" s="22">
        <f t="shared" si="24"/>
        <v>716186.30136986298</v>
      </c>
      <c r="H239" s="47">
        <f t="shared" si="25"/>
        <v>497.86310135984462</v>
      </c>
    </row>
    <row r="240" spans="1:8" ht="12.6" hidden="1" customHeight="1" x14ac:dyDescent="0.25">
      <c r="A240" s="37"/>
      <c r="B240" s="16" t="s">
        <v>392</v>
      </c>
      <c r="C240" s="14" t="s">
        <v>393</v>
      </c>
      <c r="D240" s="35">
        <v>3650</v>
      </c>
      <c r="E240" s="35">
        <v>3650</v>
      </c>
      <c r="F240" s="22">
        <f t="shared" si="26"/>
        <v>14212400</v>
      </c>
      <c r="G240" s="22">
        <f t="shared" si="24"/>
        <v>389380.82191780821</v>
      </c>
      <c r="H240" s="47">
        <f t="shared" si="25"/>
        <v>270.68144592998897</v>
      </c>
    </row>
    <row r="241" spans="1:8" ht="12.6" hidden="1" customHeight="1" x14ac:dyDescent="0.25">
      <c r="A241" s="37"/>
      <c r="B241" s="16" t="s">
        <v>394</v>
      </c>
      <c r="C241" s="14" t="s">
        <v>395</v>
      </c>
      <c r="D241" s="35">
        <v>3650</v>
      </c>
      <c r="E241" s="35">
        <v>3650</v>
      </c>
      <c r="F241" s="22">
        <f t="shared" si="26"/>
        <v>7727200</v>
      </c>
      <c r="G241" s="22">
        <f t="shared" si="24"/>
        <v>211704.10958904109</v>
      </c>
      <c r="H241" s="47">
        <f t="shared" si="25"/>
        <v>147.16794271130917</v>
      </c>
    </row>
    <row r="242" spans="1:8" ht="12.6" hidden="1" customHeight="1" x14ac:dyDescent="0.25">
      <c r="A242" s="37"/>
      <c r="B242" s="16" t="s">
        <v>396</v>
      </c>
      <c r="C242" s="14" t="s">
        <v>397</v>
      </c>
      <c r="D242" s="35">
        <v>1450</v>
      </c>
      <c r="E242" s="35">
        <v>1450</v>
      </c>
      <c r="F242" s="22">
        <f t="shared" si="26"/>
        <v>4201200</v>
      </c>
      <c r="G242" s="22">
        <f t="shared" si="24"/>
        <v>289737.93103448272</v>
      </c>
      <c r="H242" s="47">
        <f t="shared" si="25"/>
        <v>80.013712718546444</v>
      </c>
    </row>
    <row r="243" spans="1:8" ht="12.6" hidden="1" customHeight="1" x14ac:dyDescent="0.25">
      <c r="A243" s="37"/>
      <c r="B243" s="16" t="s">
        <v>398</v>
      </c>
      <c r="C243" s="14" t="s">
        <v>399</v>
      </c>
      <c r="D243" s="35">
        <v>1450</v>
      </c>
      <c r="E243" s="35">
        <v>1450</v>
      </c>
      <c r="F243" s="22">
        <f t="shared" si="26"/>
        <v>2284000</v>
      </c>
      <c r="G243" s="22">
        <f t="shared" si="24"/>
        <v>157517.24137931035</v>
      </c>
      <c r="H243" s="47">
        <f t="shared" si="25"/>
        <v>43.499790500133315</v>
      </c>
    </row>
    <row r="244" spans="1:8" ht="12.6" hidden="1" customHeight="1" x14ac:dyDescent="0.25">
      <c r="A244" s="37"/>
      <c r="B244" s="16" t="s">
        <v>400</v>
      </c>
      <c r="C244" s="14" t="s">
        <v>401</v>
      </c>
      <c r="D244" s="35">
        <v>1450</v>
      </c>
      <c r="E244" s="35">
        <v>1450</v>
      </c>
      <c r="F244" s="22">
        <f t="shared" si="26"/>
        <v>1242000</v>
      </c>
      <c r="G244" s="22">
        <f t="shared" si="24"/>
        <v>85655.172413793101</v>
      </c>
      <c r="H244" s="47">
        <f t="shared" si="25"/>
        <v>23.654439492629415</v>
      </c>
    </row>
    <row r="245" spans="1:8" ht="12.6" hidden="1" customHeight="1" x14ac:dyDescent="0.25">
      <c r="A245" s="37"/>
      <c r="B245" s="12" t="s">
        <v>402</v>
      </c>
      <c r="C245" s="13" t="s">
        <v>403</v>
      </c>
      <c r="D245" s="44">
        <v>3000</v>
      </c>
      <c r="E245" s="44">
        <v>3000</v>
      </c>
      <c r="F245" s="22">
        <f t="shared" si="26"/>
        <v>675200</v>
      </c>
      <c r="G245" s="22">
        <f t="shared" si="24"/>
        <v>22506.666666666668</v>
      </c>
      <c r="H245" s="47">
        <f t="shared" si="25"/>
        <v>12.859482725783719</v>
      </c>
    </row>
    <row r="246" spans="1:8" ht="12.6" hidden="1" customHeight="1" x14ac:dyDescent="0.25">
      <c r="A246" s="37"/>
      <c r="B246" s="12" t="s">
        <v>546</v>
      </c>
      <c r="C246" s="13" t="s">
        <v>567</v>
      </c>
      <c r="D246" s="60">
        <v>15000</v>
      </c>
      <c r="E246" s="60">
        <v>15000</v>
      </c>
      <c r="F246" s="22">
        <f t="shared" si="26"/>
        <v>366800</v>
      </c>
      <c r="G246" s="22">
        <f t="shared" si="24"/>
        <v>2445.3333333333335</v>
      </c>
      <c r="H246" s="47">
        <f t="shared" si="25"/>
        <v>6.985868281720184</v>
      </c>
    </row>
    <row r="247" spans="1:8" ht="12.6" hidden="1" customHeight="1" x14ac:dyDescent="0.25">
      <c r="A247" s="37"/>
      <c r="B247" s="12" t="s">
        <v>404</v>
      </c>
      <c r="C247" s="13" t="s">
        <v>405</v>
      </c>
      <c r="D247" s="44">
        <v>2000</v>
      </c>
      <c r="E247" s="44">
        <v>2000</v>
      </c>
      <c r="F247" s="22">
        <f t="shared" si="26"/>
        <v>200000</v>
      </c>
      <c r="G247" s="22">
        <f t="shared" si="24"/>
        <v>10000</v>
      </c>
      <c r="H247" s="47">
        <f t="shared" si="25"/>
        <v>3.8090884851255091</v>
      </c>
    </row>
    <row r="248" spans="1:8" ht="12.6" hidden="1" customHeight="1" x14ac:dyDescent="0.25">
      <c r="A248" s="37"/>
      <c r="B248" s="15" t="s">
        <v>406</v>
      </c>
      <c r="C248" s="13" t="s">
        <v>407</v>
      </c>
      <c r="D248" s="44">
        <v>5000</v>
      </c>
      <c r="E248" s="44">
        <v>5000</v>
      </c>
      <c r="F248" s="22">
        <f t="shared" si="26"/>
        <v>108400</v>
      </c>
      <c r="G248" s="22">
        <f t="shared" si="24"/>
        <v>2168</v>
      </c>
      <c r="H248" s="47">
        <f t="shared" si="25"/>
        <v>2.064525958938026</v>
      </c>
    </row>
    <row r="249" spans="1:8" hidden="1" x14ac:dyDescent="0.25">
      <c r="A249" s="37"/>
      <c r="B249" s="15" t="s">
        <v>408</v>
      </c>
      <c r="C249" s="13" t="s">
        <v>409</v>
      </c>
      <c r="D249" s="44">
        <v>13000</v>
      </c>
      <c r="E249" s="44">
        <v>13000</v>
      </c>
      <c r="F249" s="22">
        <f t="shared" si="26"/>
        <v>58400</v>
      </c>
      <c r="G249" s="22">
        <f t="shared" si="24"/>
        <v>449.23076923076923</v>
      </c>
      <c r="H249" s="47">
        <f t="shared" si="25"/>
        <v>1.1122538376566489</v>
      </c>
    </row>
    <row r="250" spans="1:8" hidden="1" x14ac:dyDescent="0.25">
      <c r="A250" s="37"/>
      <c r="B250" s="15" t="s">
        <v>410</v>
      </c>
      <c r="C250" s="13" t="s">
        <v>547</v>
      </c>
      <c r="D250" s="44">
        <v>3000</v>
      </c>
      <c r="E250" s="44">
        <v>3000</v>
      </c>
      <c r="F250" s="22">
        <f t="shared" si="26"/>
        <v>33200</v>
      </c>
      <c r="G250" s="22">
        <f t="shared" si="24"/>
        <v>1106.6666666666667</v>
      </c>
      <c r="H250" s="47">
        <f t="shared" si="25"/>
        <v>0.63230868853083466</v>
      </c>
    </row>
    <row r="251" spans="1:8" hidden="1" x14ac:dyDescent="0.25">
      <c r="A251" s="37"/>
      <c r="B251" s="15" t="s">
        <v>548</v>
      </c>
      <c r="C251" s="13" t="s">
        <v>411</v>
      </c>
      <c r="D251" s="44">
        <v>13000</v>
      </c>
      <c r="E251" s="44">
        <v>13000</v>
      </c>
      <c r="F251" s="22">
        <f t="shared" si="26"/>
        <v>16800</v>
      </c>
      <c r="G251" s="22">
        <f t="shared" si="24"/>
        <v>129.23076923076923</v>
      </c>
      <c r="H251" s="47">
        <f t="shared" si="25"/>
        <v>0.31996343275054279</v>
      </c>
    </row>
    <row r="252" spans="1:8" x14ac:dyDescent="0.25">
      <c r="A252" s="19" t="s">
        <v>14</v>
      </c>
      <c r="B252" s="19"/>
      <c r="C252" s="19" t="s">
        <v>69</v>
      </c>
      <c r="D252" s="46">
        <f>D253+D254</f>
        <v>8400</v>
      </c>
      <c r="E252" s="46">
        <f>E253+E254</f>
        <v>8400</v>
      </c>
      <c r="F252" s="22">
        <f>F253+F254</f>
        <v>8400</v>
      </c>
      <c r="G252" s="22">
        <f t="shared" si="24"/>
        <v>100</v>
      </c>
      <c r="H252" s="47">
        <f t="shared" si="25"/>
        <v>0.15998171637527139</v>
      </c>
    </row>
    <row r="253" spans="1:8" x14ac:dyDescent="0.25">
      <c r="A253" s="33"/>
      <c r="B253" s="33" t="s">
        <v>70</v>
      </c>
      <c r="C253" s="33" t="s">
        <v>412</v>
      </c>
      <c r="D253" s="44">
        <v>8000</v>
      </c>
      <c r="E253" s="44">
        <v>8000</v>
      </c>
      <c r="F253" s="29">
        <v>8000</v>
      </c>
      <c r="G253" s="29">
        <f t="shared" si="24"/>
        <v>100</v>
      </c>
      <c r="H253" s="48">
        <f t="shared" si="25"/>
        <v>0.1523635394050204</v>
      </c>
    </row>
    <row r="254" spans="1:8" x14ac:dyDescent="0.25">
      <c r="A254" s="33"/>
      <c r="B254" s="33" t="s">
        <v>71</v>
      </c>
      <c r="C254" s="33" t="s">
        <v>72</v>
      </c>
      <c r="D254" s="44">
        <v>400</v>
      </c>
      <c r="E254" s="44">
        <v>400</v>
      </c>
      <c r="F254" s="29">
        <v>400</v>
      </c>
      <c r="G254" s="29">
        <f t="shared" si="24"/>
        <v>100</v>
      </c>
      <c r="H254" s="48">
        <f t="shared" si="25"/>
        <v>7.6181769702510192E-3</v>
      </c>
    </row>
    <row r="255" spans="1:8" x14ac:dyDescent="0.25">
      <c r="A255" s="19" t="s">
        <v>16</v>
      </c>
      <c r="B255" s="19"/>
      <c r="C255" s="19" t="s">
        <v>73</v>
      </c>
      <c r="D255" s="46">
        <f>D256+D259+D294+D297</f>
        <v>928379</v>
      </c>
      <c r="E255" s="46">
        <f>E256+E259+E294+E297</f>
        <v>2384904</v>
      </c>
      <c r="F255" s="22">
        <f>F256+F259+F294+F297</f>
        <v>960150</v>
      </c>
      <c r="G255" s="22">
        <f t="shared" si="24"/>
        <v>40.259482142677442</v>
      </c>
      <c r="H255" s="47">
        <f t="shared" si="25"/>
        <v>18.286481544966289</v>
      </c>
    </row>
    <row r="256" spans="1:8" x14ac:dyDescent="0.25">
      <c r="A256" s="33"/>
      <c r="B256" s="33" t="s">
        <v>74</v>
      </c>
      <c r="C256" s="33" t="s">
        <v>75</v>
      </c>
      <c r="D256" s="34">
        <f t="shared" ref="D256:E256" si="30">D257+D258</f>
        <v>713889</v>
      </c>
      <c r="E256" s="34">
        <f t="shared" si="30"/>
        <v>713889</v>
      </c>
      <c r="F256" s="29">
        <v>761000</v>
      </c>
      <c r="G256" s="29">
        <f t="shared" si="24"/>
        <v>106.59920519856729</v>
      </c>
      <c r="H256" s="48">
        <f t="shared" si="25"/>
        <v>14.493581685902562</v>
      </c>
    </row>
    <row r="257" spans="1:8" hidden="1" x14ac:dyDescent="0.25">
      <c r="A257" s="33"/>
      <c r="B257" s="12" t="s">
        <v>413</v>
      </c>
      <c r="C257" s="13" t="s">
        <v>414</v>
      </c>
      <c r="D257" s="44">
        <v>603889</v>
      </c>
      <c r="E257" s="44">
        <v>603889</v>
      </c>
      <c r="F257" s="29">
        <f t="shared" si="26"/>
        <v>15661327628300</v>
      </c>
      <c r="G257" s="29">
        <f t="shared" si="24"/>
        <v>2593411641.5930738</v>
      </c>
      <c r="H257" s="48">
        <f t="shared" si="25"/>
        <v>298276913.65367764</v>
      </c>
    </row>
    <row r="258" spans="1:8" hidden="1" x14ac:dyDescent="0.25">
      <c r="A258" s="33"/>
      <c r="B258" s="12" t="s">
        <v>415</v>
      </c>
      <c r="C258" s="13" t="s">
        <v>416</v>
      </c>
      <c r="D258" s="60">
        <v>110000</v>
      </c>
      <c r="E258" s="60">
        <v>110000</v>
      </c>
      <c r="F258" s="29">
        <f t="shared" si="26"/>
        <v>9504392699150</v>
      </c>
      <c r="G258" s="29">
        <f t="shared" si="24"/>
        <v>8640356999.2272739</v>
      </c>
      <c r="H258" s="48">
        <f t="shared" si="25"/>
        <v>181015363.94221613</v>
      </c>
    </row>
    <row r="259" spans="1:8" x14ac:dyDescent="0.25">
      <c r="A259" s="33"/>
      <c r="B259" s="33" t="s">
        <v>76</v>
      </c>
      <c r="C259" s="33" t="s">
        <v>77</v>
      </c>
      <c r="D259" s="34">
        <f>D260+D267+D283+D289</f>
        <v>206490</v>
      </c>
      <c r="E259" s="34">
        <f>E260+E267+E283+E289</f>
        <v>1663015</v>
      </c>
      <c r="F259" s="29">
        <v>189150</v>
      </c>
      <c r="G259" s="29">
        <f t="shared" si="24"/>
        <v>11.3739202592881</v>
      </c>
      <c r="H259" s="48">
        <f t="shared" si="25"/>
        <v>3.6024454348074504</v>
      </c>
    </row>
    <row r="260" spans="1:8" hidden="1" x14ac:dyDescent="0.25">
      <c r="A260" s="33"/>
      <c r="B260" s="38" t="s">
        <v>417</v>
      </c>
      <c r="C260" s="33" t="s">
        <v>424</v>
      </c>
      <c r="D260" s="34">
        <f t="shared" ref="D260:E260" si="31">SUM(D261:D266)</f>
        <v>31500</v>
      </c>
      <c r="E260" s="34">
        <f t="shared" si="31"/>
        <v>31500</v>
      </c>
      <c r="F260" s="29">
        <f t="shared" si="26"/>
        <v>6156934740000</v>
      </c>
      <c r="G260" s="29">
        <f t="shared" si="24"/>
        <v>19545824571.42857</v>
      </c>
      <c r="H260" s="48">
        <f t="shared" si="25"/>
        <v>117261546.10901612</v>
      </c>
    </row>
    <row r="261" spans="1:8" hidden="1" x14ac:dyDescent="0.25">
      <c r="A261" s="33"/>
      <c r="B261" s="41" t="s">
        <v>425</v>
      </c>
      <c r="C261" s="14" t="s">
        <v>426</v>
      </c>
      <c r="D261" s="35">
        <v>13000</v>
      </c>
      <c r="E261" s="35">
        <v>13000</v>
      </c>
      <c r="F261" s="29">
        <f t="shared" si="26"/>
        <v>3347457770000</v>
      </c>
      <c r="G261" s="29">
        <f t="shared" si="24"/>
        <v>25749675153.846153</v>
      </c>
      <c r="H261" s="48">
        <f t="shared" si="25"/>
        <v>63753814.230754577</v>
      </c>
    </row>
    <row r="262" spans="1:8" hidden="1" x14ac:dyDescent="0.25">
      <c r="A262" s="33"/>
      <c r="B262" s="16" t="s">
        <v>427</v>
      </c>
      <c r="C262" s="14" t="s">
        <v>428</v>
      </c>
      <c r="D262" s="35">
        <v>9000</v>
      </c>
      <c r="E262" s="35">
        <v>9000</v>
      </c>
      <c r="F262" s="29">
        <f t="shared" si="26"/>
        <v>1819976010000</v>
      </c>
      <c r="G262" s="29">
        <f t="shared" si="24"/>
        <v>20221955666.666664</v>
      </c>
      <c r="H262" s="48">
        <f t="shared" si="25"/>
        <v>34662248.314478345</v>
      </c>
    </row>
    <row r="263" spans="1:8" hidden="1" x14ac:dyDescent="0.25">
      <c r="A263" s="33"/>
      <c r="B263" s="16" t="s">
        <v>429</v>
      </c>
      <c r="C263" s="14" t="s">
        <v>430</v>
      </c>
      <c r="D263" s="35">
        <v>3500</v>
      </c>
      <c r="E263" s="35">
        <v>3500</v>
      </c>
      <c r="F263" s="29">
        <f t="shared" si="26"/>
        <v>989500960000</v>
      </c>
      <c r="G263" s="29">
        <f t="shared" si="24"/>
        <v>28271456000</v>
      </c>
      <c r="H263" s="48">
        <f t="shared" si="25"/>
        <v>18845483.563783187</v>
      </c>
    </row>
    <row r="264" spans="1:8" hidden="1" x14ac:dyDescent="0.25">
      <c r="A264" s="33"/>
      <c r="B264" s="16" t="s">
        <v>431</v>
      </c>
      <c r="C264" s="14" t="s">
        <v>432</v>
      </c>
      <c r="D264" s="35">
        <v>2000</v>
      </c>
      <c r="E264" s="35">
        <v>2000</v>
      </c>
      <c r="F264" s="29">
        <f t="shared" si="26"/>
        <v>537980800000</v>
      </c>
      <c r="G264" s="29">
        <f t="shared" si="24"/>
        <v>26899040000</v>
      </c>
      <c r="H264" s="48">
        <f t="shared" si="25"/>
        <v>10246082.352493048</v>
      </c>
    </row>
    <row r="265" spans="1:8" hidden="1" x14ac:dyDescent="0.25">
      <c r="A265" s="33"/>
      <c r="B265" s="16" t="s">
        <v>433</v>
      </c>
      <c r="C265" s="14" t="s">
        <v>434</v>
      </c>
      <c r="D265" s="35">
        <v>1000</v>
      </c>
      <c r="E265" s="35">
        <v>1000</v>
      </c>
      <c r="F265" s="29">
        <f t="shared" si="26"/>
        <v>292494250000</v>
      </c>
      <c r="G265" s="29">
        <f t="shared" si="24"/>
        <v>29249425000</v>
      </c>
      <c r="H265" s="48">
        <f t="shared" si="25"/>
        <v>5570682.3982021101</v>
      </c>
    </row>
    <row r="266" spans="1:8" hidden="1" x14ac:dyDescent="0.25">
      <c r="A266" s="33"/>
      <c r="B266" s="16" t="s">
        <v>435</v>
      </c>
      <c r="C266" s="14" t="s">
        <v>436</v>
      </c>
      <c r="D266" s="35">
        <v>3000</v>
      </c>
      <c r="E266" s="35">
        <v>3000</v>
      </c>
      <c r="F266" s="29">
        <f t="shared" si="26"/>
        <v>159025910000</v>
      </c>
      <c r="G266" s="29">
        <f t="shared" si="24"/>
        <v>5300863666.666666</v>
      </c>
      <c r="H266" s="48">
        <f t="shared" si="25"/>
        <v>3028718.8130880282</v>
      </c>
    </row>
    <row r="267" spans="1:8" hidden="1" x14ac:dyDescent="0.25">
      <c r="A267" s="33"/>
      <c r="B267" s="38" t="s">
        <v>418</v>
      </c>
      <c r="C267" s="33" t="s">
        <v>419</v>
      </c>
      <c r="D267" s="34">
        <f>SUM(D268:D282)</f>
        <v>142060</v>
      </c>
      <c r="E267" s="34">
        <f>SUM(E268:E282)</f>
        <v>142060</v>
      </c>
      <c r="F267" s="29">
        <f t="shared" si="26"/>
        <v>86460640000</v>
      </c>
      <c r="G267" s="29">
        <f t="shared" si="24"/>
        <v>60862058.285231598</v>
      </c>
      <c r="H267" s="48">
        <f t="shared" si="25"/>
        <v>1646681.1412029103</v>
      </c>
    </row>
    <row r="268" spans="1:8" hidden="1" x14ac:dyDescent="0.25">
      <c r="A268" s="33"/>
      <c r="B268" s="41" t="s">
        <v>437</v>
      </c>
      <c r="C268" s="14" t="s">
        <v>438</v>
      </c>
      <c r="D268" s="35">
        <v>18000</v>
      </c>
      <c r="E268" s="35">
        <v>18000</v>
      </c>
      <c r="F268" s="29">
        <f t="shared" si="26"/>
        <v>47007700000</v>
      </c>
      <c r="G268" s="29">
        <f t="shared" si="24"/>
        <v>261153888.8888889</v>
      </c>
      <c r="H268" s="48">
        <f t="shared" si="25"/>
        <v>895282.4439111721</v>
      </c>
    </row>
    <row r="269" spans="1:8" hidden="1" x14ac:dyDescent="0.25">
      <c r="A269" s="33"/>
      <c r="B269" s="41" t="s">
        <v>439</v>
      </c>
      <c r="C269" s="14" t="s">
        <v>440</v>
      </c>
      <c r="D269" s="35">
        <v>7500</v>
      </c>
      <c r="E269" s="35">
        <v>7500</v>
      </c>
      <c r="F269" s="29">
        <f t="shared" si="26"/>
        <v>25557570000</v>
      </c>
      <c r="G269" s="29">
        <f t="shared" si="24"/>
        <v>340767600</v>
      </c>
      <c r="H269" s="48">
        <f t="shared" si="25"/>
        <v>486755.2279739459</v>
      </c>
    </row>
    <row r="270" spans="1:8" hidden="1" x14ac:dyDescent="0.25">
      <c r="A270" s="33"/>
      <c r="B270" s="16" t="s">
        <v>441</v>
      </c>
      <c r="C270" s="14" t="s">
        <v>485</v>
      </c>
      <c r="D270" s="35">
        <v>1560</v>
      </c>
      <c r="E270" s="35">
        <v>1560</v>
      </c>
      <c r="F270" s="29">
        <f t="shared" si="26"/>
        <v>13895370000</v>
      </c>
      <c r="G270" s="29">
        <f t="shared" si="24"/>
        <v>890728846.15384614</v>
      </c>
      <c r="H270" s="48">
        <f t="shared" si="25"/>
        <v>264643.46931779222</v>
      </c>
    </row>
    <row r="271" spans="1:8" hidden="1" x14ac:dyDescent="0.25">
      <c r="A271" s="33"/>
      <c r="B271" s="16" t="s">
        <v>442</v>
      </c>
      <c r="C271" s="14" t="s">
        <v>443</v>
      </c>
      <c r="D271" s="35">
        <v>3000</v>
      </c>
      <c r="E271" s="35">
        <v>3000</v>
      </c>
      <c r="F271" s="29">
        <f t="shared" si="26"/>
        <v>7554760000</v>
      </c>
      <c r="G271" s="29">
        <f t="shared" si="24"/>
        <v>251825333.33333334</v>
      </c>
      <c r="H271" s="48">
        <f t="shared" si="25"/>
        <v>143883.74661943395</v>
      </c>
    </row>
    <row r="272" spans="1:8" hidden="1" x14ac:dyDescent="0.25">
      <c r="A272" s="33"/>
      <c r="B272" s="16" t="s">
        <v>444</v>
      </c>
      <c r="C272" s="14" t="s">
        <v>445</v>
      </c>
      <c r="D272" s="35">
        <v>3500</v>
      </c>
      <c r="E272" s="35">
        <v>3500</v>
      </c>
      <c r="F272" s="29">
        <f t="shared" si="26"/>
        <v>4107440000</v>
      </c>
      <c r="G272" s="29">
        <f t="shared" si="24"/>
        <v>117355428.57142857</v>
      </c>
      <c r="H272" s="48">
        <f t="shared" si="25"/>
        <v>78228.012036719607</v>
      </c>
    </row>
    <row r="273" spans="1:8" hidden="1" x14ac:dyDescent="0.25">
      <c r="A273" s="33"/>
      <c r="B273" s="16" t="s">
        <v>446</v>
      </c>
      <c r="C273" s="14" t="s">
        <v>447</v>
      </c>
      <c r="D273" s="35">
        <v>1700</v>
      </c>
      <c r="E273" s="35">
        <v>1700</v>
      </c>
      <c r="F273" s="29">
        <f t="shared" ref="F273:F296" si="32">F274+F275+F276</f>
        <v>2233170000</v>
      </c>
      <c r="G273" s="29">
        <f t="shared" ref="G273:G300" si="33">F273/E273*100</f>
        <v>131362941.17647058</v>
      </c>
      <c r="H273" s="48">
        <f t="shared" ref="H273:H300" si="34">F273/$F$300*100</f>
        <v>42531.710661638666</v>
      </c>
    </row>
    <row r="274" spans="1:8" hidden="1" x14ac:dyDescent="0.25">
      <c r="A274" s="33"/>
      <c r="B274" s="41" t="s">
        <v>448</v>
      </c>
      <c r="C274" s="14" t="s">
        <v>449</v>
      </c>
      <c r="D274" s="35">
        <v>10000</v>
      </c>
      <c r="E274" s="35">
        <v>10000</v>
      </c>
      <c r="F274" s="29">
        <f t="shared" si="32"/>
        <v>1214150000</v>
      </c>
      <c r="G274" s="29">
        <f t="shared" si="33"/>
        <v>12141500</v>
      </c>
      <c r="H274" s="48">
        <f t="shared" si="34"/>
        <v>23124.023921075688</v>
      </c>
    </row>
    <row r="275" spans="1:8" hidden="1" x14ac:dyDescent="0.25">
      <c r="A275" s="33"/>
      <c r="B275" s="16" t="s">
        <v>450</v>
      </c>
      <c r="C275" s="14" t="s">
        <v>451</v>
      </c>
      <c r="D275" s="35">
        <v>200</v>
      </c>
      <c r="E275" s="35">
        <v>200</v>
      </c>
      <c r="F275" s="29">
        <f t="shared" si="32"/>
        <v>660120000</v>
      </c>
      <c r="G275" s="29">
        <f t="shared" si="33"/>
        <v>330060000</v>
      </c>
      <c r="H275" s="48">
        <f t="shared" si="34"/>
        <v>12572.277454005256</v>
      </c>
    </row>
    <row r="276" spans="1:8" hidden="1" x14ac:dyDescent="0.25">
      <c r="A276" s="33"/>
      <c r="B276" s="16" t="s">
        <v>452</v>
      </c>
      <c r="C276" s="14" t="s">
        <v>453</v>
      </c>
      <c r="D276" s="35">
        <v>2000</v>
      </c>
      <c r="E276" s="35">
        <v>2000</v>
      </c>
      <c r="F276" s="29">
        <f t="shared" si="32"/>
        <v>358900000</v>
      </c>
      <c r="G276" s="29">
        <f t="shared" si="33"/>
        <v>17945000</v>
      </c>
      <c r="H276" s="48">
        <f t="shared" si="34"/>
        <v>6835.4092865577268</v>
      </c>
    </row>
    <row r="277" spans="1:8" hidden="1" x14ac:dyDescent="0.25">
      <c r="A277" s="33"/>
      <c r="B277" s="16" t="s">
        <v>454</v>
      </c>
      <c r="C277" s="14" t="s">
        <v>455</v>
      </c>
      <c r="D277" s="35">
        <v>1500</v>
      </c>
      <c r="E277" s="35">
        <v>1500</v>
      </c>
      <c r="F277" s="29">
        <f t="shared" si="32"/>
        <v>195130000</v>
      </c>
      <c r="G277" s="29">
        <f t="shared" si="33"/>
        <v>13008666.666666668</v>
      </c>
      <c r="H277" s="48">
        <f t="shared" si="34"/>
        <v>3716.3371805127035</v>
      </c>
    </row>
    <row r="278" spans="1:8" hidden="1" x14ac:dyDescent="0.25">
      <c r="A278" s="33"/>
      <c r="B278" s="16" t="s">
        <v>456</v>
      </c>
      <c r="C278" s="14" t="s">
        <v>457</v>
      </c>
      <c r="D278" s="35">
        <v>10000</v>
      </c>
      <c r="E278" s="35">
        <v>10000</v>
      </c>
      <c r="F278" s="29">
        <f t="shared" si="32"/>
        <v>106090000</v>
      </c>
      <c r="G278" s="29">
        <f t="shared" si="33"/>
        <v>1060900</v>
      </c>
      <c r="H278" s="48">
        <f t="shared" si="34"/>
        <v>2020.5309869348266</v>
      </c>
    </row>
    <row r="279" spans="1:8" hidden="1" x14ac:dyDescent="0.25">
      <c r="A279" s="33"/>
      <c r="B279" s="16" t="s">
        <v>458</v>
      </c>
      <c r="C279" s="14" t="s">
        <v>459</v>
      </c>
      <c r="D279" s="35">
        <v>52000</v>
      </c>
      <c r="E279" s="35">
        <v>52000</v>
      </c>
      <c r="F279" s="29">
        <f t="shared" si="32"/>
        <v>57680000</v>
      </c>
      <c r="G279" s="29">
        <f t="shared" si="33"/>
        <v>110923.07692307692</v>
      </c>
      <c r="H279" s="48">
        <f t="shared" si="34"/>
        <v>1098.5411191101969</v>
      </c>
    </row>
    <row r="280" spans="1:8" hidden="1" x14ac:dyDescent="0.25">
      <c r="A280" s="33"/>
      <c r="B280" s="16" t="s">
        <v>460</v>
      </c>
      <c r="C280" s="14" t="s">
        <v>461</v>
      </c>
      <c r="D280" s="35">
        <v>700</v>
      </c>
      <c r="E280" s="35">
        <v>700</v>
      </c>
      <c r="F280" s="29">
        <f t="shared" si="32"/>
        <v>31360000</v>
      </c>
      <c r="G280" s="29">
        <f t="shared" si="33"/>
        <v>4480000</v>
      </c>
      <c r="H280" s="48">
        <f t="shared" si="34"/>
        <v>597.26507446767994</v>
      </c>
    </row>
    <row r="281" spans="1:8" hidden="1" x14ac:dyDescent="0.25">
      <c r="A281" s="33"/>
      <c r="B281" s="16" t="s">
        <v>462</v>
      </c>
      <c r="C281" s="16" t="s">
        <v>463</v>
      </c>
      <c r="D281" s="35">
        <v>10000</v>
      </c>
      <c r="E281" s="35">
        <v>10000</v>
      </c>
      <c r="F281" s="29">
        <f t="shared" si="32"/>
        <v>17050000</v>
      </c>
      <c r="G281" s="29">
        <f t="shared" si="33"/>
        <v>170500</v>
      </c>
      <c r="H281" s="48">
        <f t="shared" si="34"/>
        <v>324.7247933569497</v>
      </c>
    </row>
    <row r="282" spans="1:8" hidden="1" x14ac:dyDescent="0.25">
      <c r="A282" s="33"/>
      <c r="B282" s="16" t="s">
        <v>486</v>
      </c>
      <c r="C282" s="16" t="s">
        <v>487</v>
      </c>
      <c r="D282" s="61">
        <v>20400</v>
      </c>
      <c r="E282" s="61">
        <v>20400</v>
      </c>
      <c r="F282" s="29">
        <f t="shared" si="32"/>
        <v>9270000</v>
      </c>
      <c r="G282" s="29">
        <f t="shared" si="33"/>
        <v>45441.176470588238</v>
      </c>
      <c r="H282" s="48">
        <f t="shared" si="34"/>
        <v>176.55125128556736</v>
      </c>
    </row>
    <row r="283" spans="1:8" hidden="1" x14ac:dyDescent="0.25">
      <c r="A283" s="33"/>
      <c r="B283" s="33" t="s">
        <v>420</v>
      </c>
      <c r="C283" s="33" t="s">
        <v>423</v>
      </c>
      <c r="D283" s="34">
        <f t="shared" ref="D283:E283" si="35">SUM(D284:D288)</f>
        <v>17830</v>
      </c>
      <c r="E283" s="34">
        <f t="shared" si="35"/>
        <v>17830</v>
      </c>
      <c r="F283" s="29">
        <f t="shared" si="32"/>
        <v>5040000</v>
      </c>
      <c r="G283" s="29">
        <f t="shared" si="33"/>
        <v>28266.96578799776</v>
      </c>
      <c r="H283" s="48">
        <f t="shared" si="34"/>
        <v>95.989029825162845</v>
      </c>
    </row>
    <row r="284" spans="1:8" hidden="1" x14ac:dyDescent="0.25">
      <c r="A284" s="33"/>
      <c r="B284" s="16" t="s">
        <v>464</v>
      </c>
      <c r="C284" s="14" t="s">
        <v>465</v>
      </c>
      <c r="D284" s="35">
        <v>2500</v>
      </c>
      <c r="E284" s="35">
        <v>2500</v>
      </c>
      <c r="F284" s="29">
        <f t="shared" si="32"/>
        <v>2740000</v>
      </c>
      <c r="G284" s="29">
        <f t="shared" si="33"/>
        <v>109600</v>
      </c>
      <c r="H284" s="48">
        <f t="shared" si="34"/>
        <v>52.184512246219484</v>
      </c>
    </row>
    <row r="285" spans="1:8" hidden="1" x14ac:dyDescent="0.25">
      <c r="A285" s="33"/>
      <c r="B285" s="16" t="s">
        <v>466</v>
      </c>
      <c r="C285" s="14" t="s">
        <v>467</v>
      </c>
      <c r="D285" s="35">
        <v>6600</v>
      </c>
      <c r="E285" s="35">
        <v>6600</v>
      </c>
      <c r="F285" s="29">
        <f t="shared" si="32"/>
        <v>1490000</v>
      </c>
      <c r="G285" s="29">
        <f t="shared" si="33"/>
        <v>22575.757575757576</v>
      </c>
      <c r="H285" s="48">
        <f t="shared" si="34"/>
        <v>28.377709214185042</v>
      </c>
    </row>
    <row r="286" spans="1:8" hidden="1" x14ac:dyDescent="0.25">
      <c r="A286" s="33"/>
      <c r="B286" s="16" t="s">
        <v>468</v>
      </c>
      <c r="C286" s="14" t="s">
        <v>469</v>
      </c>
      <c r="D286" s="35">
        <v>700</v>
      </c>
      <c r="E286" s="35">
        <v>700</v>
      </c>
      <c r="F286" s="29">
        <f t="shared" si="32"/>
        <v>810000</v>
      </c>
      <c r="G286" s="29">
        <f t="shared" si="33"/>
        <v>115714.28571428571</v>
      </c>
      <c r="H286" s="48">
        <f t="shared" si="34"/>
        <v>15.426808364758312</v>
      </c>
    </row>
    <row r="287" spans="1:8" hidden="1" x14ac:dyDescent="0.25">
      <c r="A287" s="33"/>
      <c r="B287" s="42" t="s">
        <v>470</v>
      </c>
      <c r="C287" s="43" t="s">
        <v>471</v>
      </c>
      <c r="D287" s="35">
        <v>6530</v>
      </c>
      <c r="E287" s="35">
        <v>6530</v>
      </c>
      <c r="F287" s="29">
        <f t="shared" si="32"/>
        <v>440000</v>
      </c>
      <c r="G287" s="29">
        <f t="shared" si="33"/>
        <v>6738.131699846861</v>
      </c>
      <c r="H287" s="48">
        <f t="shared" si="34"/>
        <v>8.3799946672761205</v>
      </c>
    </row>
    <row r="288" spans="1:8" hidden="1" x14ac:dyDescent="0.25">
      <c r="A288" s="33"/>
      <c r="B288" s="16" t="s">
        <v>472</v>
      </c>
      <c r="C288" s="14" t="s">
        <v>473</v>
      </c>
      <c r="D288" s="35">
        <v>1500</v>
      </c>
      <c r="E288" s="35">
        <v>1500</v>
      </c>
      <c r="F288" s="29">
        <f t="shared" si="32"/>
        <v>240000</v>
      </c>
      <c r="G288" s="29">
        <f t="shared" si="33"/>
        <v>16000</v>
      </c>
      <c r="H288" s="48">
        <f t="shared" si="34"/>
        <v>4.5709061821506118</v>
      </c>
    </row>
    <row r="289" spans="1:10" hidden="1" x14ac:dyDescent="0.25">
      <c r="A289" s="33"/>
      <c r="B289" s="33" t="s">
        <v>421</v>
      </c>
      <c r="C289" s="33" t="s">
        <v>422</v>
      </c>
      <c r="D289" s="34">
        <f t="shared" ref="D289" si="36">D290+D291</f>
        <v>15100</v>
      </c>
      <c r="E289" s="34">
        <f>SUM(E290:E293)</f>
        <v>1471625</v>
      </c>
      <c r="F289" s="29">
        <f t="shared" si="32"/>
        <v>130000</v>
      </c>
      <c r="G289" s="29">
        <f t="shared" si="33"/>
        <v>8.8337721906056217</v>
      </c>
      <c r="H289" s="48">
        <f t="shared" si="34"/>
        <v>2.4759075153315808</v>
      </c>
    </row>
    <row r="290" spans="1:10" hidden="1" x14ac:dyDescent="0.25">
      <c r="A290" s="33"/>
      <c r="B290" s="16" t="s">
        <v>474</v>
      </c>
      <c r="C290" s="14" t="s">
        <v>475</v>
      </c>
      <c r="D290" s="35">
        <v>15000</v>
      </c>
      <c r="E290" s="35">
        <v>15000</v>
      </c>
      <c r="F290" s="29">
        <f t="shared" si="32"/>
        <v>70000</v>
      </c>
      <c r="G290" s="29">
        <f t="shared" si="33"/>
        <v>466.66666666666669</v>
      </c>
      <c r="H290" s="48">
        <f t="shared" si="34"/>
        <v>1.3331809697939283</v>
      </c>
    </row>
    <row r="291" spans="1:10" hidden="1" x14ac:dyDescent="0.25">
      <c r="A291" s="33"/>
      <c r="B291" s="16" t="s">
        <v>476</v>
      </c>
      <c r="C291" s="14" t="s">
        <v>477</v>
      </c>
      <c r="D291" s="35">
        <v>100</v>
      </c>
      <c r="E291" s="35">
        <v>100</v>
      </c>
      <c r="F291" s="29">
        <f t="shared" si="32"/>
        <v>40000</v>
      </c>
      <c r="G291" s="29">
        <f t="shared" si="33"/>
        <v>40000</v>
      </c>
      <c r="H291" s="48">
        <f t="shared" si="34"/>
        <v>0.76181769702510194</v>
      </c>
    </row>
    <row r="292" spans="1:10" hidden="1" x14ac:dyDescent="0.25">
      <c r="A292" s="33"/>
      <c r="B292" s="16" t="s">
        <v>587</v>
      </c>
      <c r="C292" s="14" t="s">
        <v>588</v>
      </c>
      <c r="D292" s="35">
        <v>0</v>
      </c>
      <c r="E292" s="35">
        <v>0</v>
      </c>
      <c r="F292" s="29">
        <f t="shared" si="32"/>
        <v>20000</v>
      </c>
      <c r="G292" s="29" t="e">
        <f t="shared" si="33"/>
        <v>#DIV/0!</v>
      </c>
      <c r="H292" s="48">
        <f t="shared" si="34"/>
        <v>0.38090884851255097</v>
      </c>
    </row>
    <row r="293" spans="1:10" hidden="1" x14ac:dyDescent="0.25">
      <c r="A293" s="33"/>
      <c r="B293" s="16" t="s">
        <v>586</v>
      </c>
      <c r="C293" s="14" t="s">
        <v>589</v>
      </c>
      <c r="D293" s="35">
        <v>0</v>
      </c>
      <c r="E293" s="35">
        <v>1456525</v>
      </c>
      <c r="F293" s="29">
        <f t="shared" si="32"/>
        <v>10000</v>
      </c>
      <c r="G293" s="29">
        <f t="shared" si="33"/>
        <v>0.68656562709187963</v>
      </c>
      <c r="H293" s="48">
        <f t="shared" si="34"/>
        <v>0.19045442425627548</v>
      </c>
    </row>
    <row r="294" spans="1:10" x14ac:dyDescent="0.25">
      <c r="A294" s="36"/>
      <c r="B294" s="33" t="s">
        <v>78</v>
      </c>
      <c r="C294" s="33" t="s">
        <v>79</v>
      </c>
      <c r="D294" s="34">
        <f t="shared" ref="D294:E294" si="37">D295+D296</f>
        <v>8000</v>
      </c>
      <c r="E294" s="34">
        <f t="shared" si="37"/>
        <v>8000</v>
      </c>
      <c r="F294" s="29">
        <v>10000</v>
      </c>
      <c r="G294" s="29">
        <f t="shared" si="33"/>
        <v>125</v>
      </c>
      <c r="H294" s="48">
        <f t="shared" si="34"/>
        <v>0.19045442425627548</v>
      </c>
    </row>
    <row r="295" spans="1:10" hidden="1" x14ac:dyDescent="0.25">
      <c r="A295" s="36"/>
      <c r="B295" s="16" t="s">
        <v>478</v>
      </c>
      <c r="C295" s="14" t="s">
        <v>479</v>
      </c>
      <c r="D295" s="35">
        <v>3000</v>
      </c>
      <c r="E295" s="35">
        <v>3000</v>
      </c>
      <c r="F295" s="29">
        <f t="shared" si="32"/>
        <v>0</v>
      </c>
      <c r="G295" s="22">
        <f t="shared" si="33"/>
        <v>0</v>
      </c>
      <c r="H295" s="48">
        <f t="shared" si="34"/>
        <v>0</v>
      </c>
    </row>
    <row r="296" spans="1:10" hidden="1" x14ac:dyDescent="0.25">
      <c r="A296" s="36"/>
      <c r="B296" s="16" t="s">
        <v>480</v>
      </c>
      <c r="C296" s="14" t="s">
        <v>481</v>
      </c>
      <c r="D296" s="35">
        <v>5000</v>
      </c>
      <c r="E296" s="35">
        <v>5000</v>
      </c>
      <c r="F296" s="29">
        <f t="shared" si="32"/>
        <v>0</v>
      </c>
      <c r="G296" s="22">
        <f t="shared" si="33"/>
        <v>0</v>
      </c>
      <c r="H296" s="48">
        <f t="shared" si="34"/>
        <v>0</v>
      </c>
    </row>
    <row r="297" spans="1:10" x14ac:dyDescent="0.25">
      <c r="A297" s="36"/>
      <c r="B297" s="33" t="s">
        <v>80</v>
      </c>
      <c r="C297" s="33" t="s">
        <v>81</v>
      </c>
      <c r="D297" s="44">
        <v>0</v>
      </c>
      <c r="E297" s="44">
        <v>0</v>
      </c>
      <c r="F297" s="66">
        <v>0</v>
      </c>
      <c r="G297" s="29"/>
      <c r="H297" s="48">
        <f t="shared" si="34"/>
        <v>0</v>
      </c>
    </row>
    <row r="298" spans="1:10" x14ac:dyDescent="0.25">
      <c r="A298" s="19" t="s">
        <v>18</v>
      </c>
      <c r="B298" s="19"/>
      <c r="C298" s="19" t="s">
        <v>82</v>
      </c>
      <c r="D298" s="21"/>
      <c r="E298" s="21"/>
      <c r="F298" s="22"/>
      <c r="G298" s="22"/>
      <c r="H298" s="47">
        <f t="shared" si="34"/>
        <v>0</v>
      </c>
    </row>
    <row r="299" spans="1:10" x14ac:dyDescent="0.25">
      <c r="A299" s="19" t="s">
        <v>83</v>
      </c>
      <c r="B299" s="19"/>
      <c r="C299" s="19" t="s">
        <v>84</v>
      </c>
      <c r="D299" s="21"/>
      <c r="E299" s="21"/>
      <c r="F299" s="22"/>
      <c r="G299" s="22"/>
      <c r="H299" s="47">
        <f t="shared" si="34"/>
        <v>0</v>
      </c>
    </row>
    <row r="300" spans="1:10" ht="15.75" x14ac:dyDescent="0.25">
      <c r="A300" s="71"/>
      <c r="B300" s="72"/>
      <c r="C300" s="51" t="s">
        <v>85</v>
      </c>
      <c r="D300" s="67">
        <f>D299+D298+D255+D252+D208+D124+D20+D16</f>
        <v>4750193</v>
      </c>
      <c r="E300" s="67">
        <f>E299+E298+E255+E252+E208+E124+E20+E16</f>
        <v>6806421.0800000001</v>
      </c>
      <c r="F300" s="67">
        <f>F255+F252+F208+F124+F20+F16</f>
        <v>5250600</v>
      </c>
      <c r="G300" s="67">
        <f t="shared" si="33"/>
        <v>77.141862636567879</v>
      </c>
      <c r="H300" s="70">
        <f t="shared" si="34"/>
        <v>100</v>
      </c>
      <c r="J300" s="9"/>
    </row>
    <row r="301" spans="1:10" x14ac:dyDescent="0.25">
      <c r="A301" s="73"/>
      <c r="B301" s="73"/>
      <c r="C301" s="5"/>
      <c r="D301" s="6"/>
      <c r="E301" s="6"/>
      <c r="F301" s="6"/>
      <c r="G301" s="6"/>
      <c r="H301" s="25"/>
      <c r="J301" s="9"/>
    </row>
    <row r="302" spans="1:10" x14ac:dyDescent="0.25">
      <c r="A302" s="7" t="s">
        <v>86</v>
      </c>
      <c r="B302" s="7"/>
      <c r="C302" s="7" t="s">
        <v>87</v>
      </c>
      <c r="D302" s="56">
        <f>D303+D304</f>
        <v>0</v>
      </c>
      <c r="E302" s="56">
        <f>E303+E304</f>
        <v>0</v>
      </c>
      <c r="F302" s="56"/>
      <c r="G302" s="56"/>
      <c r="H302" s="56">
        <f>D302/$D$300*100</f>
        <v>0</v>
      </c>
      <c r="J302" s="9"/>
    </row>
    <row r="303" spans="1:10" ht="18.75" customHeight="1" x14ac:dyDescent="0.25">
      <c r="A303" s="3"/>
      <c r="B303" s="3"/>
      <c r="C303" s="3" t="s">
        <v>88</v>
      </c>
      <c r="D303" s="8"/>
      <c r="E303" s="8"/>
      <c r="F303" s="8"/>
      <c r="G303" s="8"/>
      <c r="H303" s="25"/>
    </row>
    <row r="304" spans="1:10" x14ac:dyDescent="0.25">
      <c r="A304" s="3"/>
      <c r="B304" s="3"/>
      <c r="C304" s="3" t="s">
        <v>89</v>
      </c>
      <c r="D304" s="4"/>
      <c r="E304" s="4"/>
      <c r="F304" s="4"/>
      <c r="G304" s="4"/>
      <c r="H304" s="25"/>
    </row>
    <row r="305" spans="1:8" x14ac:dyDescent="0.25">
      <c r="A305" s="50"/>
      <c r="B305" s="50"/>
      <c r="C305" s="51" t="s">
        <v>90</v>
      </c>
      <c r="D305" s="52"/>
      <c r="E305" s="52"/>
      <c r="F305" s="52"/>
      <c r="G305" s="52"/>
      <c r="H305" s="53"/>
    </row>
    <row r="306" spans="1:8" ht="18" customHeight="1" x14ac:dyDescent="0.25">
      <c r="A306" s="74" t="s">
        <v>91</v>
      </c>
      <c r="B306" s="75"/>
      <c r="C306" s="54" t="s">
        <v>93</v>
      </c>
      <c r="D306" s="55">
        <f>D300+D305</f>
        <v>4750193</v>
      </c>
      <c r="E306" s="55">
        <f>E300+E305</f>
        <v>6806421.0800000001</v>
      </c>
      <c r="F306" s="55">
        <f>F300+F305</f>
        <v>5250600</v>
      </c>
      <c r="G306" s="55">
        <f>F306/E306*100</f>
        <v>77.141862636567879</v>
      </c>
      <c r="H306" s="57">
        <f>D306/$D$300*100</f>
        <v>100</v>
      </c>
    </row>
    <row r="307" spans="1:8" ht="18.75" x14ac:dyDescent="0.25">
      <c r="A307" s="2"/>
    </row>
  </sheetData>
  <mergeCells count="4">
    <mergeCell ref="A300:B300"/>
    <mergeCell ref="A301:B301"/>
    <mergeCell ref="A306:B306"/>
    <mergeCell ref="A14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rada</vt:lpstr>
      <vt:lpstr>'Program rada'!_Hlk54087109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Dubrovnik Tourist Board</cp:lastModifiedBy>
  <cp:lastPrinted>2022-12-07T08:58:58Z</cp:lastPrinted>
  <dcterms:created xsi:type="dcterms:W3CDTF">2015-06-05T18:17:20Z</dcterms:created>
  <dcterms:modified xsi:type="dcterms:W3CDTF">2025-03-04T09:55:02Z</dcterms:modified>
</cp:coreProperties>
</file>